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ancashirecc-my.sharepoint.com/personal/rachel_kinsey_lancashire_gov_uk/Documents/Documents/"/>
    </mc:Choice>
  </mc:AlternateContent>
  <xr:revisionPtr revIDLastSave="0" documentId="8_{1E9BA77C-B0B8-4318-A00C-942AD1E31148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Instructions" sheetId="11" r:id="rId1"/>
    <sheet name="Weekly Occupancy v Cost" sheetId="9" r:id="rId2"/>
    <sheet name="Overheads" sheetId="12" r:id="rId3"/>
    <sheet name="Hourly Rates" sheetId="3" r:id="rId4"/>
  </sheets>
  <definedNames>
    <definedName name="nonteaching">'Hourly Rates'!$A$21:$A$41</definedName>
    <definedName name="_xlnm.Print_Area" localSheetId="0">Instructions!$A$1:$P$157</definedName>
    <definedName name="_xlnm.Print_Area" localSheetId="1">'Weekly Occupancy v Cost'!$A$1:$AN$52</definedName>
    <definedName name="teaching">'Hourly Rates'!$A$5:$A$14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1" i="9" l="1"/>
  <c r="F14" i="9" l="1"/>
  <c r="AD44" i="9"/>
  <c r="AD45" i="9"/>
  <c r="AD46" i="9"/>
  <c r="AD47" i="9"/>
  <c r="AD48" i="9"/>
  <c r="AD43" i="9"/>
  <c r="AD49" i="9" s="1"/>
  <c r="AA44" i="9"/>
  <c r="AA45" i="9"/>
  <c r="AA46" i="9"/>
  <c r="AA47" i="9"/>
  <c r="AA48" i="9"/>
  <c r="AA43" i="9"/>
  <c r="Y44" i="9"/>
  <c r="Y45" i="9"/>
  <c r="Y46" i="9"/>
  <c r="Y47" i="9"/>
  <c r="Y48" i="9"/>
  <c r="Y43" i="9"/>
  <c r="X44" i="9"/>
  <c r="X45" i="9"/>
  <c r="X46" i="9"/>
  <c r="X47" i="9"/>
  <c r="X48" i="9"/>
  <c r="X43" i="9"/>
  <c r="Q44" i="9"/>
  <c r="Q45" i="9"/>
  <c r="Q46" i="9"/>
  <c r="Q47" i="9"/>
  <c r="Q48" i="9"/>
  <c r="Q43" i="9"/>
  <c r="AD37" i="9"/>
  <c r="AA37" i="9"/>
  <c r="X37" i="9"/>
  <c r="AD25" i="9"/>
  <c r="AA25" i="9"/>
  <c r="X25" i="9"/>
  <c r="Q37" i="9"/>
  <c r="S36" i="9"/>
  <c r="S35" i="9"/>
  <c r="S34" i="9"/>
  <c r="S33" i="9"/>
  <c r="S32" i="9"/>
  <c r="S31" i="9"/>
  <c r="Q25" i="9"/>
  <c r="S24" i="9"/>
  <c r="S23" i="9"/>
  <c r="S22" i="9"/>
  <c r="S21" i="9"/>
  <c r="S20" i="9"/>
  <c r="S19" i="9"/>
  <c r="C22" i="3"/>
  <c r="D22" i="3" s="1"/>
  <c r="G22" i="3" s="1"/>
  <c r="F22" i="3" s="1"/>
  <c r="C23" i="3"/>
  <c r="D23" i="3" s="1"/>
  <c r="G23" i="3" s="1"/>
  <c r="F23" i="3" s="1"/>
  <c r="C24" i="3"/>
  <c r="D24" i="3" s="1"/>
  <c r="G24" i="3" s="1"/>
  <c r="F24" i="3" s="1"/>
  <c r="C25" i="3"/>
  <c r="D25" i="3" s="1"/>
  <c r="G25" i="3" s="1"/>
  <c r="F25" i="3" s="1"/>
  <c r="C26" i="3"/>
  <c r="D26" i="3" s="1"/>
  <c r="G26" i="3" s="1"/>
  <c r="F26" i="3" s="1"/>
  <c r="C27" i="3"/>
  <c r="D27" i="3" s="1"/>
  <c r="G27" i="3" s="1"/>
  <c r="F27" i="3" s="1"/>
  <c r="C28" i="3"/>
  <c r="D28" i="3" s="1"/>
  <c r="G28" i="3" s="1"/>
  <c r="F28" i="3" s="1"/>
  <c r="C29" i="3"/>
  <c r="D29" i="3" s="1"/>
  <c r="G29" i="3" s="1"/>
  <c r="F29" i="3" s="1"/>
  <c r="C30" i="3"/>
  <c r="D30" i="3" s="1"/>
  <c r="G30" i="3" s="1"/>
  <c r="F30" i="3" s="1"/>
  <c r="C31" i="3"/>
  <c r="D31" i="3" s="1"/>
  <c r="G31" i="3" s="1"/>
  <c r="F31" i="3" s="1"/>
  <c r="C32" i="3"/>
  <c r="D32" i="3" s="1"/>
  <c r="G32" i="3" s="1"/>
  <c r="F32" i="3" s="1"/>
  <c r="C33" i="3"/>
  <c r="D33" i="3" s="1"/>
  <c r="G33" i="3" s="1"/>
  <c r="F33" i="3" s="1"/>
  <c r="C34" i="3"/>
  <c r="D34" i="3" s="1"/>
  <c r="G34" i="3" s="1"/>
  <c r="F34" i="3" s="1"/>
  <c r="C35" i="3"/>
  <c r="D35" i="3" s="1"/>
  <c r="G35" i="3" s="1"/>
  <c r="F35" i="3" s="1"/>
  <c r="C36" i="3"/>
  <c r="D36" i="3" s="1"/>
  <c r="G36" i="3" s="1"/>
  <c r="F36" i="3" s="1"/>
  <c r="C37" i="3"/>
  <c r="D37" i="3" s="1"/>
  <c r="G37" i="3" s="1"/>
  <c r="F37" i="3" s="1"/>
  <c r="C38" i="3"/>
  <c r="D38" i="3" s="1"/>
  <c r="G38" i="3" s="1"/>
  <c r="F38" i="3" s="1"/>
  <c r="C39" i="3"/>
  <c r="D39" i="3" s="1"/>
  <c r="G39" i="3" s="1"/>
  <c r="F39" i="3" s="1"/>
  <c r="C40" i="3"/>
  <c r="D40" i="3" s="1"/>
  <c r="G40" i="3" s="1"/>
  <c r="F40" i="3" s="1"/>
  <c r="C41" i="3"/>
  <c r="D41" i="3" s="1"/>
  <c r="G41" i="3" s="1"/>
  <c r="F41" i="3" s="1"/>
  <c r="D73" i="9" l="1"/>
  <c r="F73" i="9" s="1"/>
  <c r="Z23" i="9"/>
  <c r="AC19" i="9"/>
  <c r="AC21" i="9"/>
  <c r="AF23" i="9"/>
  <c r="D60" i="9"/>
  <c r="F60" i="9" s="1"/>
  <c r="Z22" i="9"/>
  <c r="AC24" i="9"/>
  <c r="AC20" i="9"/>
  <c r="AF22" i="9"/>
  <c r="D62" i="9"/>
  <c r="F62" i="9" s="1"/>
  <c r="D61" i="9"/>
  <c r="F61" i="9" s="1"/>
  <c r="Z19" i="9"/>
  <c r="Z21" i="9"/>
  <c r="AC23" i="9"/>
  <c r="AF19" i="9"/>
  <c r="AF21" i="9"/>
  <c r="D58" i="9"/>
  <c r="F58" i="9" s="1"/>
  <c r="Z24" i="9"/>
  <c r="Z20" i="9"/>
  <c r="AC22" i="9"/>
  <c r="AF24" i="9"/>
  <c r="AF20" i="9"/>
  <c r="S43" i="9"/>
  <c r="S47" i="9"/>
  <c r="D74" i="9"/>
  <c r="F74" i="9" s="1"/>
  <c r="AF33" i="9"/>
  <c r="AF31" i="9"/>
  <c r="AC35" i="9"/>
  <c r="Z33" i="9"/>
  <c r="Z45" i="9" s="1"/>
  <c r="Z31" i="9"/>
  <c r="AF34" i="9"/>
  <c r="AC32" i="9"/>
  <c r="AC36" i="9"/>
  <c r="Z34" i="9"/>
  <c r="D76" i="9"/>
  <c r="F76" i="9" s="1"/>
  <c r="AF35" i="9"/>
  <c r="AF47" i="9" s="1"/>
  <c r="AC33" i="9"/>
  <c r="AC31" i="9"/>
  <c r="Z35" i="9"/>
  <c r="D75" i="9"/>
  <c r="F75" i="9" s="1"/>
  <c r="AF32" i="9"/>
  <c r="AF36" i="9"/>
  <c r="AC34" i="9"/>
  <c r="Z32" i="9"/>
  <c r="Z36" i="9"/>
  <c r="D78" i="9"/>
  <c r="F78" i="9" s="1"/>
  <c r="D77" i="9"/>
  <c r="F77" i="9" s="1"/>
  <c r="S44" i="9"/>
  <c r="S45" i="9"/>
  <c r="AA49" i="9"/>
  <c r="Q49" i="9"/>
  <c r="X49" i="9"/>
  <c r="S48" i="9"/>
  <c r="S37" i="9"/>
  <c r="S25" i="9"/>
  <c r="S46" i="9"/>
  <c r="C21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4" i="12"/>
  <c r="Z46" i="9" l="1"/>
  <c r="AF48" i="9"/>
  <c r="AC44" i="9"/>
  <c r="AF43" i="9"/>
  <c r="Z25" i="9"/>
  <c r="AF45" i="9"/>
  <c r="AC25" i="9"/>
  <c r="AC46" i="9"/>
  <c r="Z47" i="9"/>
  <c r="AF46" i="9"/>
  <c r="AF25" i="9"/>
  <c r="Z48" i="9"/>
  <c r="AF44" i="9"/>
  <c r="AC45" i="9"/>
  <c r="AC48" i="9"/>
  <c r="Z44" i="9"/>
  <c r="AC47" i="9"/>
  <c r="S49" i="9"/>
  <c r="AC37" i="9"/>
  <c r="AC43" i="9"/>
  <c r="Z37" i="9"/>
  <c r="Z43" i="9"/>
  <c r="AF37" i="9"/>
  <c r="D21" i="12"/>
  <c r="C21" i="3"/>
  <c r="Z49" i="9" l="1"/>
  <c r="AF49" i="9"/>
  <c r="AC49" i="9"/>
  <c r="D21" i="3"/>
  <c r="G21" i="3" s="1"/>
  <c r="F21" i="3" s="1"/>
  <c r="D59" i="9" s="1"/>
  <c r="F59" i="9" s="1"/>
  <c r="C6" i="3"/>
  <c r="D6" i="3" s="1"/>
  <c r="C7" i="3"/>
  <c r="D7" i="3" s="1"/>
  <c r="G7" i="3" s="1"/>
  <c r="F7" i="3" s="1"/>
  <c r="C8" i="3"/>
  <c r="D8" i="3" s="1"/>
  <c r="G8" i="3" s="1"/>
  <c r="F8" i="3" s="1"/>
  <c r="C9" i="3"/>
  <c r="D9" i="3" s="1"/>
  <c r="G9" i="3" s="1"/>
  <c r="F9" i="3" s="1"/>
  <c r="C10" i="3"/>
  <c r="D10" i="3" s="1"/>
  <c r="G10" i="3" s="1"/>
  <c r="F10" i="3" s="1"/>
  <c r="C11" i="3"/>
  <c r="D11" i="3" s="1"/>
  <c r="G11" i="3" s="1"/>
  <c r="F11" i="3" s="1"/>
  <c r="C12" i="3"/>
  <c r="D12" i="3" s="1"/>
  <c r="G12" i="3" s="1"/>
  <c r="F12" i="3" s="1"/>
  <c r="C13" i="3"/>
  <c r="D13" i="3" s="1"/>
  <c r="G13" i="3" s="1"/>
  <c r="F13" i="3" s="1"/>
  <c r="C14" i="3"/>
  <c r="D14" i="3" s="1"/>
  <c r="G14" i="3" s="1"/>
  <c r="F14" i="3" s="1"/>
  <c r="C5" i="3"/>
  <c r="D5" i="3" s="1"/>
  <c r="G5" i="3" s="1"/>
  <c r="F5" i="3" s="1"/>
  <c r="AI23" i="9" l="1"/>
  <c r="D57" i="9" l="1"/>
  <c r="F57" i="9" s="1"/>
  <c r="AL20" i="9"/>
  <c r="AL21" i="9"/>
  <c r="AL22" i="9"/>
  <c r="AL23" i="9"/>
  <c r="AL24" i="9"/>
  <c r="AL19" i="9"/>
  <c r="AL32" i="9"/>
  <c r="AL33" i="9"/>
  <c r="AL34" i="9"/>
  <c r="AL35" i="9"/>
  <c r="AL36" i="9"/>
  <c r="AL31" i="9"/>
  <c r="AI20" i="9"/>
  <c r="AI21" i="9"/>
  <c r="AI22" i="9"/>
  <c r="AI24" i="9"/>
  <c r="AI19" i="9"/>
  <c r="AG44" i="9"/>
  <c r="AG45" i="9"/>
  <c r="AG46" i="9"/>
  <c r="AG47" i="9"/>
  <c r="AG48" i="9"/>
  <c r="AG43" i="9"/>
  <c r="U44" i="9"/>
  <c r="U45" i="9"/>
  <c r="U46" i="9"/>
  <c r="U47" i="9"/>
  <c r="U48" i="9"/>
  <c r="U43" i="9"/>
  <c r="U37" i="9"/>
  <c r="AG37" i="9"/>
  <c r="AG25" i="9"/>
  <c r="U25" i="9"/>
  <c r="AL48" i="9" l="1"/>
  <c r="AL44" i="9"/>
  <c r="AL47" i="9"/>
  <c r="AL25" i="9"/>
  <c r="AG49" i="9"/>
  <c r="AL37" i="9"/>
  <c r="U49" i="9"/>
  <c r="AL45" i="9"/>
  <c r="AL43" i="9"/>
  <c r="AL46" i="9"/>
  <c r="AI25" i="9"/>
  <c r="AL49" i="9" l="1"/>
  <c r="J36" i="9" l="1"/>
  <c r="I36" i="9" s="1"/>
  <c r="J32" i="9"/>
  <c r="I32" i="9" s="1"/>
  <c r="J33" i="9"/>
  <c r="K33" i="9" s="1"/>
  <c r="J34" i="9"/>
  <c r="I34" i="9" s="1"/>
  <c r="J35" i="9"/>
  <c r="I35" i="9" s="1"/>
  <c r="J31" i="9"/>
  <c r="I31" i="9" s="1"/>
  <c r="J19" i="9"/>
  <c r="O19" i="9"/>
  <c r="J20" i="9"/>
  <c r="O20" i="9"/>
  <c r="J21" i="9"/>
  <c r="I21" i="9" s="1"/>
  <c r="O21" i="9"/>
  <c r="J22" i="9"/>
  <c r="I22" i="9" s="1"/>
  <c r="O22" i="9"/>
  <c r="J23" i="9"/>
  <c r="I23" i="9" s="1"/>
  <c r="O23" i="9"/>
  <c r="J24" i="9"/>
  <c r="O24" i="9"/>
  <c r="M25" i="9"/>
  <c r="AJ25" i="9"/>
  <c r="O31" i="9"/>
  <c r="O32" i="9"/>
  <c r="O33" i="9"/>
  <c r="O34" i="9"/>
  <c r="O35" i="9"/>
  <c r="O36" i="9"/>
  <c r="M37" i="9"/>
  <c r="AJ37" i="9"/>
  <c r="D43" i="9"/>
  <c r="E43" i="9"/>
  <c r="F43" i="9"/>
  <c r="G43" i="9"/>
  <c r="H43" i="9"/>
  <c r="M43" i="9"/>
  <c r="AJ43" i="9"/>
  <c r="D44" i="9"/>
  <c r="E44" i="9"/>
  <c r="F44" i="9"/>
  <c r="G44" i="9"/>
  <c r="H44" i="9"/>
  <c r="M44" i="9"/>
  <c r="AJ44" i="9"/>
  <c r="D45" i="9"/>
  <c r="E45" i="9"/>
  <c r="F45" i="9"/>
  <c r="G45" i="9"/>
  <c r="H45" i="9"/>
  <c r="M45" i="9"/>
  <c r="AJ45" i="9"/>
  <c r="D46" i="9"/>
  <c r="E46" i="9"/>
  <c r="F46" i="9"/>
  <c r="G46" i="9"/>
  <c r="H46" i="9"/>
  <c r="M46" i="9"/>
  <c r="AJ46" i="9"/>
  <c r="D47" i="9"/>
  <c r="E47" i="9"/>
  <c r="F47" i="9"/>
  <c r="G47" i="9"/>
  <c r="H47" i="9"/>
  <c r="M47" i="9"/>
  <c r="AJ47" i="9"/>
  <c r="D48" i="9"/>
  <c r="E48" i="9"/>
  <c r="F48" i="9"/>
  <c r="G48" i="9"/>
  <c r="H48" i="9"/>
  <c r="M48" i="9"/>
  <c r="AJ48" i="9"/>
  <c r="H14" i="9"/>
  <c r="I12" i="9"/>
  <c r="H12" i="9"/>
  <c r="G12" i="9"/>
  <c r="F12" i="9"/>
  <c r="E12" i="9"/>
  <c r="K34" i="9" l="1"/>
  <c r="J48" i="9"/>
  <c r="J37" i="9"/>
  <c r="K36" i="9"/>
  <c r="K32" i="9"/>
  <c r="J25" i="9"/>
  <c r="K24" i="9"/>
  <c r="I24" i="9"/>
  <c r="I48" i="9" s="1"/>
  <c r="AJ49" i="9"/>
  <c r="I46" i="9"/>
  <c r="M49" i="9"/>
  <c r="K35" i="9"/>
  <c r="I47" i="9"/>
  <c r="I33" i="9"/>
  <c r="I37" i="9" s="1"/>
  <c r="K31" i="9"/>
  <c r="J43" i="9"/>
  <c r="K20" i="9"/>
  <c r="K23" i="9"/>
  <c r="K22" i="9"/>
  <c r="I20" i="9"/>
  <c r="I44" i="9" s="1"/>
  <c r="J44" i="9"/>
  <c r="J45" i="9"/>
  <c r="K19" i="9"/>
  <c r="K21" i="9"/>
  <c r="K45" i="9" s="1"/>
  <c r="I19" i="9"/>
  <c r="I43" i="9" s="1"/>
  <c r="O25" i="9"/>
  <c r="J47" i="9"/>
  <c r="J46" i="9"/>
  <c r="O48" i="9"/>
  <c r="O47" i="9"/>
  <c r="O46" i="9"/>
  <c r="O45" i="9"/>
  <c r="O44" i="9"/>
  <c r="O43" i="9"/>
  <c r="O37" i="9"/>
  <c r="J49" i="9" l="1"/>
  <c r="K46" i="9"/>
  <c r="K43" i="9"/>
  <c r="K48" i="9"/>
  <c r="O49" i="9"/>
  <c r="K47" i="9"/>
  <c r="I45" i="9"/>
  <c r="I49" i="9" s="1"/>
  <c r="K37" i="9"/>
  <c r="K44" i="9"/>
  <c r="I25" i="9"/>
  <c r="K25" i="9"/>
  <c r="D87" i="9" l="1"/>
  <c r="F87" i="9" s="1"/>
  <c r="D89" i="9" s="1"/>
  <c r="K49" i="9"/>
  <c r="AI32" i="9" l="1"/>
  <c r="AI44" i="9" s="1"/>
  <c r="AI36" i="9"/>
  <c r="AI48" i="9" s="1"/>
  <c r="W32" i="9"/>
  <c r="W36" i="9"/>
  <c r="W23" i="9"/>
  <c r="AI33" i="9"/>
  <c r="AI45" i="9" s="1"/>
  <c r="AI31" i="9"/>
  <c r="W33" i="9"/>
  <c r="W20" i="9"/>
  <c r="W24" i="9"/>
  <c r="AI34" i="9"/>
  <c r="AI46" i="9" s="1"/>
  <c r="W34" i="9"/>
  <c r="W21" i="9"/>
  <c r="W19" i="9"/>
  <c r="AI35" i="9"/>
  <c r="AI47" i="9" s="1"/>
  <c r="W35" i="9"/>
  <c r="W22" i="9"/>
  <c r="W46" i="9" l="1"/>
  <c r="W43" i="9"/>
  <c r="W25" i="9"/>
  <c r="W48" i="9"/>
  <c r="W45" i="9"/>
  <c r="W44" i="9"/>
  <c r="W47" i="9"/>
  <c r="W37" i="9"/>
  <c r="AI43" i="9"/>
  <c r="AI49" i="9" s="1"/>
  <c r="AI37" i="9"/>
  <c r="G6" i="3" l="1"/>
  <c r="F6" i="3" s="1"/>
  <c r="W49" i="9"/>
  <c r="T35" i="9" l="1"/>
  <c r="T32" i="9"/>
  <c r="T36" i="9"/>
  <c r="T33" i="9"/>
  <c r="T34" i="9"/>
  <c r="P23" i="9"/>
  <c r="P22" i="9"/>
  <c r="D72" i="9"/>
  <c r="F72" i="9" s="1"/>
  <c r="D55" i="9"/>
  <c r="F55" i="9" s="1"/>
  <c r="D71" i="9"/>
  <c r="F71" i="9" s="1"/>
  <c r="P20" i="9"/>
  <c r="T24" i="9"/>
  <c r="T21" i="9"/>
  <c r="T31" i="9"/>
  <c r="P24" i="9"/>
  <c r="P21" i="9"/>
  <c r="P35" i="9"/>
  <c r="P33" i="9"/>
  <c r="P36" i="9"/>
  <c r="T20" i="9"/>
  <c r="D56" i="9"/>
  <c r="F56" i="9" s="1"/>
  <c r="P19" i="9"/>
  <c r="P34" i="9"/>
  <c r="T22" i="9"/>
  <c r="P31" i="9"/>
  <c r="T19" i="9"/>
  <c r="P32" i="9"/>
  <c r="P44" i="9" s="1"/>
  <c r="T23" i="9"/>
  <c r="AM19" i="9" l="1"/>
  <c r="AM31" i="9"/>
  <c r="AM36" i="9"/>
  <c r="AN36" i="9" s="1"/>
  <c r="AM35" i="9"/>
  <c r="AN35" i="9" s="1"/>
  <c r="T43" i="9"/>
  <c r="P46" i="9"/>
  <c r="AM22" i="9"/>
  <c r="AN22" i="9" s="1"/>
  <c r="T48" i="9"/>
  <c r="T45" i="9"/>
  <c r="AM33" i="9"/>
  <c r="AN33" i="9" s="1"/>
  <c r="T47" i="9"/>
  <c r="AM32" i="9"/>
  <c r="AN32" i="9" s="1"/>
  <c r="T44" i="9"/>
  <c r="AM23" i="9"/>
  <c r="AN23" i="9" s="1"/>
  <c r="P43" i="9"/>
  <c r="P48" i="9"/>
  <c r="P37" i="9"/>
  <c r="T37" i="9"/>
  <c r="AM21" i="9"/>
  <c r="AN21" i="9" s="1"/>
  <c r="AM34" i="9"/>
  <c r="AN34" i="9" s="1"/>
  <c r="P47" i="9"/>
  <c r="P25" i="9"/>
  <c r="P45" i="9"/>
  <c r="AM24" i="9"/>
  <c r="T25" i="9"/>
  <c r="T46" i="9"/>
  <c r="AM20" i="9"/>
  <c r="AM47" i="9" l="1"/>
  <c r="AM46" i="9"/>
  <c r="AM45" i="9"/>
  <c r="AN45" i="9"/>
  <c r="AN47" i="9"/>
  <c r="T49" i="9"/>
  <c r="P49" i="9"/>
  <c r="AN46" i="9"/>
  <c r="AM43" i="9"/>
  <c r="AM25" i="9"/>
  <c r="D64" i="9" s="1"/>
  <c r="D65" i="9" s="1"/>
  <c r="AN19" i="9"/>
  <c r="AM48" i="9"/>
  <c r="AN24" i="9"/>
  <c r="AN48" i="9" s="1"/>
  <c r="AM44" i="9"/>
  <c r="AN20" i="9"/>
  <c r="AN44" i="9" s="1"/>
  <c r="AN31" i="9"/>
  <c r="AN37" i="9" s="1"/>
  <c r="AM37" i="9"/>
  <c r="D80" i="9" s="1"/>
  <c r="D81" i="9" s="1"/>
  <c r="AN25" i="9" l="1"/>
  <c r="AN43" i="9"/>
  <c r="AN49" i="9" s="1"/>
  <c r="AM4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Enter funding rate per hour
</t>
        </r>
      </text>
    </comment>
    <comment ref="D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Enter paid rate per hour for sessions</t>
        </r>
      </text>
    </comment>
    <comment ref="E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User:
</t>
        </r>
        <r>
          <rPr>
            <sz val="9"/>
            <color indexed="81"/>
            <rFont val="Tahoma"/>
            <family val="2"/>
          </rPr>
          <t>Enter rate per session</t>
        </r>
      </text>
    </comment>
    <comment ref="G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Enter amount charged for actual lunch</t>
        </r>
      </text>
    </comment>
    <comment ref="I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Enter amount charged for session</t>
        </r>
      </text>
    </comment>
    <comment ref="C2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Unstructured Session (in hrs) enables you to quickly enter a total number of hours you provide in a day instead of having to break it down per pupil.</t>
        </r>
      </text>
    </comment>
  </commentList>
</comments>
</file>

<file path=xl/sharedStrings.xml><?xml version="1.0" encoding="utf-8"?>
<sst xmlns="http://schemas.openxmlformats.org/spreadsheetml/2006/main" count="355" uniqueCount="176">
  <si>
    <t>Lunch</t>
  </si>
  <si>
    <t>After School Club</t>
  </si>
  <si>
    <t>TOTAL</t>
  </si>
  <si>
    <t>Av oncosts</t>
  </si>
  <si>
    <t>3 Year Olds</t>
  </si>
  <si>
    <t>Monday</t>
  </si>
  <si>
    <t>Tuesday</t>
  </si>
  <si>
    <t>Wednesday</t>
  </si>
  <si>
    <t>Thursday</t>
  </si>
  <si>
    <t>Friday</t>
  </si>
  <si>
    <t>Total children</t>
  </si>
  <si>
    <t>Overall</t>
  </si>
  <si>
    <t>Breakfast Club</t>
  </si>
  <si>
    <t>AM Session</t>
  </si>
  <si>
    <t>PM Session</t>
  </si>
  <si>
    <t>Unstructured Session (in hrs)</t>
  </si>
  <si>
    <t>Session</t>
  </si>
  <si>
    <t>3 Year Old Funded</t>
  </si>
  <si>
    <t>3 Year Old Paid</t>
  </si>
  <si>
    <t>No. of hrs/day</t>
  </si>
  <si>
    <t>No. of
 hrs/day</t>
  </si>
  <si>
    <t>No. of 
days working
per week</t>
  </si>
  <si>
    <t>No. of hrs
/week</t>
  </si>
  <si>
    <t>After School Club-fixed rate</t>
  </si>
  <si>
    <t>Actual lunch-fixed rate</t>
  </si>
  <si>
    <t>Total Funded Hours</t>
  </si>
  <si>
    <t>Total Paid Hours</t>
  </si>
  <si>
    <t>Total Funded &amp; Paid Hours</t>
  </si>
  <si>
    <t>Funded Rate (per hr)</t>
  </si>
  <si>
    <t>Paid Rate (per session)</t>
  </si>
  <si>
    <t>TOTALS</t>
  </si>
  <si>
    <t>Breakfast Club-fixed rate</t>
  </si>
  <si>
    <t xml:space="preserve">Cells to be completed are highlighted in </t>
  </si>
  <si>
    <t>Example</t>
  </si>
  <si>
    <t xml:space="preserve">Note: </t>
  </si>
  <si>
    <t xml:space="preserve">Children should be able to take up their free hours as part of continuous provision and providers </t>
  </si>
  <si>
    <t xml:space="preserve">should avoid artificial breaks in the day wherever possible. For example, the lunch time hour/session </t>
  </si>
  <si>
    <t>should form part of the free provision where the child is attending a morning and afternoon session.</t>
  </si>
  <si>
    <t xml:space="preserve">Providers can charge for meals and snacks as part of their delivery of the free entitlement as long </t>
  </si>
  <si>
    <t>as parents are not required to pay as a condition of taking up their child’s free entitlement place.</t>
  </si>
  <si>
    <t>Occupancy</t>
  </si>
  <si>
    <t>Note:</t>
  </si>
  <si>
    <t>orange.</t>
  </si>
  <si>
    <t xml:space="preserve">Unstructured Session (in hrs) enables you to quickly enter a total number of hours you provide in a </t>
  </si>
  <si>
    <t>day instead of having to break it down per pupil.</t>
  </si>
  <si>
    <t>Cost per week</t>
  </si>
  <si>
    <t>Total Staffing cost per/week</t>
  </si>
  <si>
    <t>Staffing</t>
  </si>
  <si>
    <t>3/4 Year Old Weekly Costing Tool</t>
  </si>
  <si>
    <t>Background</t>
  </si>
  <si>
    <t>Assumptions</t>
  </si>
  <si>
    <t>Instructions</t>
  </si>
  <si>
    <r>
      <t xml:space="preserve">Please enter the </t>
    </r>
    <r>
      <rPr>
        <b/>
        <u/>
        <sz val="14"/>
        <color theme="1"/>
        <rFont val="Calibri"/>
        <family val="2"/>
        <scheme val="minor"/>
      </rPr>
      <t>number of children</t>
    </r>
    <r>
      <rPr>
        <sz val="14"/>
        <color theme="1"/>
        <rFont val="Calibri"/>
        <family val="2"/>
        <scheme val="minor"/>
      </rPr>
      <t xml:space="preserve"> who attend each session each day.</t>
    </r>
  </si>
  <si>
    <t>i.e if you multiply the weekly staffing cost by 38 weeks it will give the total annual salary for that member of staff including</t>
  </si>
  <si>
    <t>holidays and oncosts.</t>
  </si>
  <si>
    <t>Based on the occupancy details and level of staffing entered for the week a total Staffing Unit Cost per hour is calculated</t>
  </si>
  <si>
    <t>along with a Profit or Loss figure for every hour provided.</t>
  </si>
  <si>
    <t>Per hour</t>
  </si>
  <si>
    <t>The total number of children attending each hour the member of staff works is the only figure that needs to be entered.</t>
  </si>
  <si>
    <t>This spreadsheet has been developed following the introduction of the Extended 30hr Entitlement from Sept2017.</t>
  </si>
  <si>
    <t>No. of Hours</t>
  </si>
  <si>
    <t>Variance</t>
  </si>
  <si>
    <t>No of Children</t>
  </si>
  <si>
    <t>Post</t>
  </si>
  <si>
    <t>Cost per Hour</t>
  </si>
  <si>
    <t>*Based on per hour</t>
  </si>
  <si>
    <t>Total Staffing Unit per week</t>
  </si>
  <si>
    <t>Funded Occupancy:</t>
  </si>
  <si>
    <t>Paid Occupancy:</t>
  </si>
  <si>
    <t>TOTAL:</t>
  </si>
  <si>
    <t>STAFFING UNIT COST ANALYSIS FOR FUNDED HOURS:</t>
  </si>
  <si>
    <t>Oncost %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</si>
  <si>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</si>
  <si>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</si>
  <si>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</si>
  <si>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</si>
  <si>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</si>
  <si>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</si>
  <si>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</si>
  <si>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</si>
  <si>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</si>
  <si>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</si>
  <si>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</si>
  <si>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</si>
  <si>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 13</t>
  </si>
  <si>
    <t>Grade 14</t>
  </si>
  <si>
    <t>Grade 15</t>
  </si>
  <si>
    <t>Grade 16</t>
  </si>
  <si>
    <t>Grade 17</t>
  </si>
  <si>
    <t>Grade 18</t>
  </si>
  <si>
    <t>Grade 19</t>
  </si>
  <si>
    <t>Grade 20</t>
  </si>
  <si>
    <t>Grade 21</t>
  </si>
  <si>
    <t>&lt;&lt; example</t>
  </si>
  <si>
    <t>Rent</t>
  </si>
  <si>
    <t>Utilities</t>
  </si>
  <si>
    <t>Phone</t>
  </si>
  <si>
    <t>Rates</t>
  </si>
  <si>
    <t xml:space="preserve">Maintenence </t>
  </si>
  <si>
    <t>Food</t>
  </si>
  <si>
    <t>Consumables</t>
  </si>
  <si>
    <t>Memberships</t>
  </si>
  <si>
    <t>Cover costs</t>
  </si>
  <si>
    <t>Transport</t>
  </si>
  <si>
    <t>Training</t>
  </si>
  <si>
    <t>Insurance</t>
  </si>
  <si>
    <t>Office stationery</t>
  </si>
  <si>
    <t>Administration</t>
  </si>
  <si>
    <t>Payroll admin Costs</t>
  </si>
  <si>
    <t>Other</t>
  </si>
  <si>
    <t>OVERHEADS</t>
  </si>
  <si>
    <t>Annual</t>
  </si>
  <si>
    <t>Weekly</t>
  </si>
  <si>
    <t>Weeks Open</t>
  </si>
  <si>
    <t>Overall Income</t>
  </si>
  <si>
    <t>Overheads</t>
  </si>
  <si>
    <t>Unit Cost per week</t>
  </si>
  <si>
    <t>STAFFING UNIT COST ANALYSIS FOR PAID HOURS:</t>
  </si>
  <si>
    <t>OVERHEAD UNIT COST ANALYSIS:</t>
  </si>
  <si>
    <t>Overhead Unit Cost per Week</t>
  </si>
  <si>
    <t>Variance to paid Rate/hr</t>
  </si>
  <si>
    <t>Variance to funded Rate/per hr</t>
  </si>
  <si>
    <t>Net Hourly Rate</t>
  </si>
  <si>
    <t>Hrly pay with oncosts</t>
  </si>
  <si>
    <t>Weeks Paid</t>
  </si>
  <si>
    <t>Annual Hourly cost</t>
  </si>
  <si>
    <t>Hrly cost over 38 weeks inc oncosts (used for formula)</t>
  </si>
  <si>
    <t>Enter Basic hourly rate in Cell B21 onwards</t>
  </si>
  <si>
    <t>Enter average % oncosts in Cell C19</t>
  </si>
  <si>
    <t>Enter total weeks paid including holidays in cell E21 onwards</t>
  </si>
  <si>
    <t>Enter number of weeks open per year</t>
  </si>
  <si>
    <t>Hourly rates will calculate over 38 weeks to give a direct comparison to how funding is received</t>
  </si>
  <si>
    <t xml:space="preserve">The aim of this spreadsheet is to allow a Nursery to be able to better analyse their staffing expenditure against levels of </t>
  </si>
  <si>
    <t>occupancy and the income they receive for this.</t>
  </si>
  <si>
    <t>This helps with varying levels of occupancy and assists with matching staffing levels to this.</t>
  </si>
  <si>
    <t>(excluding Unstructured Hrs).</t>
  </si>
  <si>
    <t xml:space="preserve">In the Weekly Occupancy v Cost Tab cells; D3 to D7 enter hours provided for each session against each heading </t>
  </si>
  <si>
    <t xml:space="preserve">In cell D12 enter your "Total Hourly Funding Rate" for 3/4 YO. </t>
  </si>
  <si>
    <t>In cell D14 enter the amount you charge per hour for each of your AM and PM sessions</t>
  </si>
  <si>
    <r>
      <t xml:space="preserve">In cells E14, G14 and I14 enter the amount you charge per </t>
    </r>
    <r>
      <rPr>
        <b/>
        <u/>
        <sz val="14"/>
        <color theme="1"/>
        <rFont val="Calibri"/>
        <family val="2"/>
        <scheme val="minor"/>
      </rPr>
      <t>session</t>
    </r>
    <r>
      <rPr>
        <sz val="14"/>
        <color theme="1"/>
        <rFont val="Calibri"/>
        <family val="2"/>
        <scheme val="minor"/>
      </rPr>
      <t xml:space="preserve"> for Breakfast, Lunch and Afterschool Club</t>
    </r>
  </si>
  <si>
    <t>a mixture of both.</t>
  </si>
  <si>
    <t xml:space="preserve">Entering occupancy details is split over Funded and Paid for Places to give the best flexibility for a Nursery who offers </t>
  </si>
  <si>
    <t>The Unit cost analysis can be found in cell C51 onwards</t>
  </si>
  <si>
    <t>Overheads can be entered on the Overheads Tab.</t>
  </si>
  <si>
    <t xml:space="preserve">An Overhead Unit Cost can then be calculated on the Weekly Occupancy v Cost Tab when the number of children is </t>
  </si>
  <si>
    <t>entered in cell E87</t>
  </si>
  <si>
    <t xml:space="preserve">cost of the staffing, to establish a break-even point and to help determine if other non staffing costs can me met from any </t>
  </si>
  <si>
    <t>surplus identified.</t>
  </si>
  <si>
    <t>The data can be used to help the Nursery assess whether the levels of occupancy they are expecting are likely to cover the</t>
  </si>
  <si>
    <t xml:space="preserve">Unit Cost Analysis </t>
  </si>
  <si>
    <t>Manager</t>
  </si>
  <si>
    <t>Deputy Manager</t>
  </si>
  <si>
    <t>Room Leader</t>
  </si>
  <si>
    <t>Assistant</t>
  </si>
  <si>
    <t>Manager/Deputy Costs/hr</t>
  </si>
  <si>
    <t>Room Leader/Assistants costs per/hr</t>
  </si>
  <si>
    <t>Deputy</t>
  </si>
  <si>
    <t xml:space="preserve">The spreadsheet is designed as a snapshot tool rather than a budgeting tool so that data can be looked at on a weekly basis. </t>
  </si>
  <si>
    <t>over both.</t>
  </si>
  <si>
    <t>Staffing can be entered against either Funded Occupancy or Paid.  There is space for a total of 16 members of staff</t>
  </si>
  <si>
    <t xml:space="preserve">For each member of staff the grade needs to be selected from the drop down list and then a total number of hours </t>
  </si>
  <si>
    <t>per day and days per week needs entering in order for a weekly cost to be calculated.</t>
  </si>
  <si>
    <t>Av Oncosts</t>
  </si>
  <si>
    <t>Enter average % oncosts in Cell C3</t>
  </si>
  <si>
    <t>Enter total weeks paid including holidays in cell E5 onwards</t>
  </si>
  <si>
    <t>In The Hourly Rates Tab enter the hourly rates of pay within your staffing structure.</t>
  </si>
  <si>
    <t>Enter Basic hourly rate in Cell B5 onwards</t>
  </si>
  <si>
    <t>Hourly rates for Managers and Deputies should be entered in cells B5-B14</t>
  </si>
  <si>
    <t>Hourly Rates for Room Leaders and any other staff should be entered in cells B21-41</t>
  </si>
  <si>
    <t>Average % oncosts should be entered in cell C3</t>
  </si>
  <si>
    <t>Total weeks paid including holidays should be entered in cell E5-E14</t>
  </si>
  <si>
    <t>Average % oncosts should be entered in cell C19</t>
  </si>
  <si>
    <t>Total weeks paid including holidays should be entered in cells E21-E41</t>
  </si>
  <si>
    <t>Cost/Hr
/week</t>
  </si>
  <si>
    <t>Cost/
week</t>
  </si>
  <si>
    <t>This allows the Nursery to establish how much that member of staff costs per funded hour worked.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</si>
</sst>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9"/>
      <color theme="7"/>
      <name val="Arial"/>
      <family val="2"/>
    </font>
    <font>
      <sz val="8"/>
      <color theme="7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0" fillId="0" borderId="2" xfId="0" applyBorder="1"/>
    <xf numFmtId="0" fontId="3" fillId="3" borderId="2" xfId="0" applyFont="1" applyFill="1" applyBorder="1" applyAlignment="1" applyProtection="1">
      <alignment horizontal="center"/>
    </xf>
    <xf numFmtId="165" fontId="3" fillId="3" borderId="2" xfId="0" applyNumberFormat="1" applyFont="1" applyFill="1" applyBorder="1" applyAlignment="1" applyProtection="1">
      <alignment horizontal="center"/>
    </xf>
    <xf numFmtId="0" fontId="0" fillId="3" borderId="2" xfId="0" applyFill="1" applyBorder="1"/>
    <xf numFmtId="165" fontId="0" fillId="3" borderId="2" xfId="0" applyNumberFormat="1" applyFill="1" applyBorder="1"/>
    <xf numFmtId="0" fontId="0" fillId="3" borderId="0" xfId="0" applyFill="1"/>
    <xf numFmtId="0" fontId="0" fillId="0" borderId="0" xfId="0" applyFill="1"/>
    <xf numFmtId="165" fontId="3" fillId="3" borderId="2" xfId="0" applyNumberFormat="1" applyFont="1" applyFill="1" applyBorder="1" applyAlignment="1" applyProtection="1">
      <alignment horizontal="center" wrapText="1"/>
    </xf>
    <xf numFmtId="2" fontId="0" fillId="0" borderId="2" xfId="0" applyNumberForma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43" fontId="1" fillId="0" borderId="0" xfId="1" applyFont="1" applyBorder="1"/>
    <xf numFmtId="2" fontId="1" fillId="0" borderId="0" xfId="0" applyNumberFormat="1" applyFont="1" applyFill="1" applyBorder="1"/>
    <xf numFmtId="0" fontId="0" fillId="0" borderId="0" xfId="0" applyFill="1" applyBorder="1"/>
    <xf numFmtId="165" fontId="0" fillId="0" borderId="0" xfId="0" applyNumberFormat="1" applyFill="1" applyBorder="1"/>
    <xf numFmtId="43" fontId="4" fillId="0" borderId="0" xfId="1" applyFont="1" applyBorder="1"/>
    <xf numFmtId="2" fontId="0" fillId="4" borderId="2" xfId="0" applyNumberForma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/>
    </xf>
    <xf numFmtId="165" fontId="3" fillId="4" borderId="2" xfId="0" applyNumberFormat="1" applyFont="1" applyFill="1" applyBorder="1" applyAlignment="1" applyProtection="1">
      <alignment horizontal="center"/>
    </xf>
    <xf numFmtId="0" fontId="0" fillId="4" borderId="2" xfId="0" applyFill="1" applyBorder="1"/>
    <xf numFmtId="165" fontId="0" fillId="4" borderId="2" xfId="0" applyNumberFormat="1" applyFill="1" applyBorder="1"/>
    <xf numFmtId="165" fontId="3" fillId="4" borderId="2" xfId="0" applyNumberFormat="1" applyFont="1" applyFill="1" applyBorder="1" applyAlignment="1" applyProtection="1">
      <alignment horizontal="center" wrapText="1"/>
    </xf>
    <xf numFmtId="0" fontId="0" fillId="5" borderId="2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0" fontId="1" fillId="0" borderId="0" xfId="0" applyFont="1" applyFill="1" applyBorder="1" applyAlignment="1"/>
    <xf numFmtId="0" fontId="3" fillId="4" borderId="2" xfId="0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wrapText="1"/>
    </xf>
    <xf numFmtId="0" fontId="1" fillId="0" borderId="2" xfId="0" applyFont="1" applyFill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2" borderId="0" xfId="0" applyFont="1" applyFill="1"/>
    <xf numFmtId="0" fontId="8" fillId="0" borderId="0" xfId="0" applyFont="1" applyFill="1"/>
    <xf numFmtId="165" fontId="0" fillId="0" borderId="0" xfId="0" applyNumberFormat="1"/>
    <xf numFmtId="165" fontId="0" fillId="0" borderId="0" xfId="0" applyNumberFormat="1" applyFill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textRotation="45"/>
    </xf>
    <xf numFmtId="0" fontId="0" fillId="3" borderId="2" xfId="0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0" fillId="7" borderId="2" xfId="0" applyFill="1" applyBorder="1"/>
    <xf numFmtId="0" fontId="1" fillId="7" borderId="2" xfId="0" applyFont="1" applyFill="1" applyBorder="1"/>
    <xf numFmtId="165" fontId="1" fillId="7" borderId="2" xfId="0" applyNumberFormat="1" applyFont="1" applyFill="1" applyBorder="1"/>
    <xf numFmtId="166" fontId="1" fillId="7" borderId="2" xfId="1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43" fontId="1" fillId="8" borderId="2" xfId="1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8" borderId="2" xfId="0" applyFill="1" applyBorder="1"/>
    <xf numFmtId="0" fontId="1" fillId="8" borderId="2" xfId="0" applyFont="1" applyFill="1" applyBorder="1"/>
    <xf numFmtId="165" fontId="1" fillId="8" borderId="2" xfId="0" applyNumberFormat="1" applyFont="1" applyFill="1" applyBorder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0" fillId="8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/>
    <xf numFmtId="0" fontId="12" fillId="0" borderId="0" xfId="0" applyFont="1"/>
    <xf numFmtId="0" fontId="13" fillId="0" borderId="0" xfId="0" applyFont="1"/>
    <xf numFmtId="0" fontId="0" fillId="5" borderId="2" xfId="0" applyFill="1" applyBorder="1"/>
    <xf numFmtId="2" fontId="0" fillId="7" borderId="2" xfId="0" applyNumberFormat="1" applyFill="1" applyBorder="1"/>
    <xf numFmtId="2" fontId="0" fillId="3" borderId="2" xfId="0" applyNumberFormat="1" applyFill="1" applyBorder="1"/>
    <xf numFmtId="0" fontId="1" fillId="5" borderId="2" xfId="0" applyFont="1" applyFill="1" applyBorder="1"/>
    <xf numFmtId="164" fontId="0" fillId="7" borderId="2" xfId="0" applyNumberFormat="1" applyFill="1" applyBorder="1"/>
    <xf numFmtId="0" fontId="14" fillId="0" borderId="0" xfId="0" applyFont="1"/>
    <xf numFmtId="0" fontId="0" fillId="9" borderId="2" xfId="0" applyFill="1" applyBorder="1"/>
    <xf numFmtId="43" fontId="0" fillId="4" borderId="2" xfId="0" applyNumberFormat="1" applyFill="1" applyBorder="1" applyAlignment="1">
      <alignment horizontal="center"/>
    </xf>
    <xf numFmtId="43" fontId="0" fillId="4" borderId="2" xfId="0" applyNumberFormat="1" applyFill="1" applyBorder="1" applyAlignment="1">
      <alignment horizontal="right"/>
    </xf>
    <xf numFmtId="43" fontId="0" fillId="4" borderId="2" xfId="1" applyFont="1" applyFill="1" applyBorder="1" applyAlignment="1">
      <alignment horizontal="right"/>
    </xf>
    <xf numFmtId="43" fontId="0" fillId="4" borderId="2" xfId="0" applyNumberFormat="1" applyFill="1" applyBorder="1"/>
    <xf numFmtId="43" fontId="0" fillId="4" borderId="2" xfId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6" borderId="2" xfId="0" applyFill="1" applyBorder="1" applyProtection="1">
      <protection locked="0"/>
    </xf>
    <xf numFmtId="165" fontId="0" fillId="6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4" fontId="0" fillId="6" borderId="2" xfId="1" applyNumberFormat="1" applyFont="1" applyFill="1" applyBorder="1" applyProtection="1">
      <protection locked="0"/>
    </xf>
    <xf numFmtId="43" fontId="0" fillId="2" borderId="2" xfId="1" applyFon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43" fontId="0" fillId="2" borderId="2" xfId="0" applyNumberFormat="1" applyFill="1" applyBorder="1" applyProtection="1">
      <protection locked="0"/>
    </xf>
    <xf numFmtId="43" fontId="0" fillId="2" borderId="2" xfId="1" applyNumberFormat="1" applyFont="1" applyFill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5</xdr:col>
      <xdr:colOff>85409</xdr:colOff>
      <xdr:row>69</xdr:row>
      <xdr:rowOff>28423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2523809" cy="12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117</xdr:row>
      <xdr:rowOff>228600</xdr:rowOff>
    </xdr:from>
    <xdr:to>
      <xdr:col>9</xdr:col>
      <xdr:colOff>532762</xdr:colOff>
      <xdr:row>146</xdr:row>
      <xdr:rowOff>84880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34280475"/>
          <a:ext cx="5104762" cy="67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12</xdr:col>
      <xdr:colOff>303940</xdr:colOff>
      <xdr:row>81</xdr:row>
      <xdr:rowOff>28482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17621250"/>
          <a:ext cx="6876190" cy="7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15</xdr:col>
      <xdr:colOff>398950</xdr:colOff>
      <xdr:row>58</xdr:row>
      <xdr:rowOff>75714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225" y="9048750"/>
          <a:ext cx="8800000" cy="38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57150</xdr:rowOff>
    </xdr:from>
    <xdr:to>
      <xdr:col>15</xdr:col>
      <xdr:colOff>341807</xdr:colOff>
      <xdr:row>36</xdr:row>
      <xdr:rowOff>218817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6225" y="6724650"/>
          <a:ext cx="8742857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15</xdr:col>
      <xdr:colOff>360855</xdr:colOff>
      <xdr:row>112</xdr:row>
      <xdr:rowOff>104524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5" y="24765000"/>
          <a:ext cx="8761905" cy="2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57"/>
  <sheetViews>
    <sheetView showGridLines="0" showRowColHeaders="0" tabSelected="1" zoomScaleNormal="100" workbookViewId="0">
      <selection activeCell="D13" sqref="D13"/>
    </sheetView>
  </sheetViews>
  <sheetFormatPr defaultColWidth="9.109375" defaultRowHeight="18" x14ac:dyDescent="0.35"/>
  <cols>
    <col min="1" max="1" width="4.109375" style="30" bestFit="1" customWidth="1"/>
    <col min="2" max="5" width="9.109375" style="32"/>
    <col min="6" max="6" width="7.109375" style="32" bestFit="1" customWidth="1"/>
    <col min="7" max="16384" width="9.109375" style="32"/>
  </cols>
  <sheetData>
    <row r="1" spans="2:2" x14ac:dyDescent="0.35">
      <c r="B1" s="31" t="s">
        <v>48</v>
      </c>
    </row>
    <row r="3" spans="2:2" x14ac:dyDescent="0.35">
      <c r="B3" s="31" t="s">
        <v>49</v>
      </c>
    </row>
    <row r="5" spans="2:2" x14ac:dyDescent="0.35">
      <c r="B5" s="32" t="s">
        <v>59</v>
      </c>
    </row>
    <row r="6" spans="2:2" x14ac:dyDescent="0.35">
      <c r="B6" s="32" t="s">
        <v>132</v>
      </c>
    </row>
    <row r="7" spans="2:2" x14ac:dyDescent="0.35">
      <c r="B7" s="32" t="s">
        <v>133</v>
      </c>
    </row>
    <row r="8" spans="2:2" x14ac:dyDescent="0.35">
      <c r="B8" s="32" t="s">
        <v>148</v>
      </c>
    </row>
    <row r="9" spans="2:2" x14ac:dyDescent="0.35">
      <c r="B9" s="32" t="s">
        <v>146</v>
      </c>
    </row>
    <row r="10" spans="2:2" x14ac:dyDescent="0.35">
      <c r="B10" s="32" t="s">
        <v>147</v>
      </c>
    </row>
    <row r="12" spans="2:2" x14ac:dyDescent="0.35">
      <c r="B12" s="31" t="s">
        <v>50</v>
      </c>
    </row>
    <row r="14" spans="2:2" x14ac:dyDescent="0.35">
      <c r="B14" s="32" t="s">
        <v>157</v>
      </c>
    </row>
    <row r="15" spans="2:2" x14ac:dyDescent="0.35">
      <c r="B15" s="32" t="s">
        <v>134</v>
      </c>
    </row>
    <row r="16" spans="2:2" x14ac:dyDescent="0.35">
      <c r="B16" s="32" t="s">
        <v>131</v>
      </c>
    </row>
    <row r="17" spans="1:7" x14ac:dyDescent="0.35">
      <c r="B17" s="32" t="s">
        <v>53</v>
      </c>
    </row>
    <row r="18" spans="1:7" x14ac:dyDescent="0.35">
      <c r="B18" s="32" t="s">
        <v>54</v>
      </c>
    </row>
    <row r="20" spans="1:7" x14ac:dyDescent="0.35">
      <c r="B20" s="31" t="s">
        <v>51</v>
      </c>
    </row>
    <row r="22" spans="1:7" x14ac:dyDescent="0.35">
      <c r="A22" s="30">
        <v>1</v>
      </c>
      <c r="B22" s="32" t="s">
        <v>32</v>
      </c>
      <c r="G22" s="33" t="s">
        <v>42</v>
      </c>
    </row>
    <row r="23" spans="1:7" x14ac:dyDescent="0.35">
      <c r="F23" s="34"/>
    </row>
    <row r="24" spans="1:7" x14ac:dyDescent="0.35">
      <c r="A24" s="30">
        <v>2</v>
      </c>
      <c r="B24" s="32" t="s">
        <v>165</v>
      </c>
      <c r="F24" s="34"/>
    </row>
    <row r="25" spans="1:7" x14ac:dyDescent="0.35">
      <c r="B25" s="32" t="s">
        <v>167</v>
      </c>
      <c r="F25" s="34"/>
    </row>
    <row r="26" spans="1:7" x14ac:dyDescent="0.35">
      <c r="B26" s="32" t="s">
        <v>169</v>
      </c>
      <c r="F26" s="34"/>
    </row>
    <row r="27" spans="1:7" x14ac:dyDescent="0.35">
      <c r="B27" s="32" t="s">
        <v>170</v>
      </c>
      <c r="F27" s="34"/>
    </row>
    <row r="28" spans="1:7" x14ac:dyDescent="0.35">
      <c r="F28" s="34"/>
    </row>
    <row r="29" spans="1:7" x14ac:dyDescent="0.35">
      <c r="F29" s="34"/>
    </row>
    <row r="30" spans="1:7" x14ac:dyDescent="0.35">
      <c r="F30" s="34"/>
    </row>
    <row r="31" spans="1:7" x14ac:dyDescent="0.35">
      <c r="F31" s="34"/>
    </row>
    <row r="32" spans="1:7" x14ac:dyDescent="0.35">
      <c r="F32" s="34"/>
    </row>
    <row r="33" spans="2:6" x14ac:dyDescent="0.35">
      <c r="F33" s="34"/>
    </row>
    <row r="34" spans="2:6" x14ac:dyDescent="0.35">
      <c r="F34" s="34"/>
    </row>
    <row r="35" spans="2:6" x14ac:dyDescent="0.35">
      <c r="F35" s="34"/>
    </row>
    <row r="36" spans="2:6" x14ac:dyDescent="0.35">
      <c r="F36" s="34"/>
    </row>
    <row r="37" spans="2:6" x14ac:dyDescent="0.35">
      <c r="F37" s="34"/>
    </row>
    <row r="38" spans="2:6" x14ac:dyDescent="0.35">
      <c r="F38" s="34"/>
    </row>
    <row r="39" spans="2:6" x14ac:dyDescent="0.35">
      <c r="B39" s="32" t="s">
        <v>168</v>
      </c>
      <c r="F39" s="34"/>
    </row>
    <row r="40" spans="2:6" x14ac:dyDescent="0.35">
      <c r="B40" s="32" t="s">
        <v>171</v>
      </c>
      <c r="F40" s="34"/>
    </row>
    <row r="41" spans="2:6" x14ac:dyDescent="0.35">
      <c r="B41" s="32" t="s">
        <v>172</v>
      </c>
      <c r="F41" s="34"/>
    </row>
    <row r="42" spans="2:6" x14ac:dyDescent="0.35">
      <c r="F42" s="34"/>
    </row>
    <row r="43" spans="2:6" x14ac:dyDescent="0.35">
      <c r="F43" s="34"/>
    </row>
    <row r="44" spans="2:6" x14ac:dyDescent="0.35">
      <c r="F44" s="34"/>
    </row>
    <row r="45" spans="2:6" x14ac:dyDescent="0.35">
      <c r="F45" s="34"/>
    </row>
    <row r="46" spans="2:6" x14ac:dyDescent="0.35">
      <c r="F46" s="34"/>
    </row>
    <row r="47" spans="2:6" x14ac:dyDescent="0.35">
      <c r="F47" s="34"/>
    </row>
    <row r="48" spans="2:6" x14ac:dyDescent="0.35">
      <c r="F48" s="34"/>
    </row>
    <row r="49" spans="1:6" x14ac:dyDescent="0.35">
      <c r="F49" s="34"/>
    </row>
    <row r="50" spans="1:6" x14ac:dyDescent="0.35">
      <c r="F50" s="34"/>
    </row>
    <row r="51" spans="1:6" x14ac:dyDescent="0.35">
      <c r="F51" s="34"/>
    </row>
    <row r="52" spans="1:6" x14ac:dyDescent="0.35">
      <c r="F52" s="34"/>
    </row>
    <row r="53" spans="1:6" x14ac:dyDescent="0.35">
      <c r="F53" s="34"/>
    </row>
    <row r="54" spans="1:6" x14ac:dyDescent="0.35">
      <c r="F54" s="34"/>
    </row>
    <row r="55" spans="1:6" x14ac:dyDescent="0.35">
      <c r="F55" s="34"/>
    </row>
    <row r="56" spans="1:6" x14ac:dyDescent="0.35">
      <c r="F56" s="34"/>
    </row>
    <row r="57" spans="1:6" x14ac:dyDescent="0.35">
      <c r="F57" s="34"/>
    </row>
    <row r="58" spans="1:6" x14ac:dyDescent="0.35">
      <c r="F58" s="34"/>
    </row>
    <row r="59" spans="1:6" x14ac:dyDescent="0.35">
      <c r="F59" s="34"/>
    </row>
    <row r="60" spans="1:6" x14ac:dyDescent="0.35">
      <c r="A60" s="30">
        <v>3</v>
      </c>
      <c r="B60" s="32" t="s">
        <v>136</v>
      </c>
    </row>
    <row r="61" spans="1:6" x14ac:dyDescent="0.35">
      <c r="B61" s="32" t="s">
        <v>135</v>
      </c>
    </row>
    <row r="63" spans="1:6" x14ac:dyDescent="0.35">
      <c r="B63" s="32" t="s">
        <v>33</v>
      </c>
    </row>
    <row r="71" spans="1:2" x14ac:dyDescent="0.35">
      <c r="A71" s="30">
        <v>4</v>
      </c>
      <c r="B71" s="32" t="s">
        <v>137</v>
      </c>
    </row>
    <row r="73" spans="1:2" x14ac:dyDescent="0.35">
      <c r="A73" s="30">
        <v>5</v>
      </c>
      <c r="B73" s="32" t="s">
        <v>138</v>
      </c>
    </row>
    <row r="75" spans="1:2" x14ac:dyDescent="0.35">
      <c r="A75" s="30">
        <v>6</v>
      </c>
      <c r="B75" s="32" t="s">
        <v>139</v>
      </c>
    </row>
    <row r="77" spans="1:2" x14ac:dyDescent="0.35">
      <c r="B77" s="32" t="s">
        <v>33</v>
      </c>
    </row>
    <row r="83" spans="1:3" x14ac:dyDescent="0.35">
      <c r="B83" s="32" t="s">
        <v>34</v>
      </c>
      <c r="C83" s="32" t="s">
        <v>35</v>
      </c>
    </row>
    <row r="84" spans="1:3" x14ac:dyDescent="0.35">
      <c r="C84" s="32" t="s">
        <v>36</v>
      </c>
    </row>
    <row r="85" spans="1:3" x14ac:dyDescent="0.35">
      <c r="C85" s="32" t="s">
        <v>37</v>
      </c>
    </row>
    <row r="86" spans="1:3" x14ac:dyDescent="0.35">
      <c r="C86" s="32" t="s">
        <v>38</v>
      </c>
    </row>
    <row r="87" spans="1:3" x14ac:dyDescent="0.35">
      <c r="C87" s="32" t="s">
        <v>39</v>
      </c>
    </row>
    <row r="89" spans="1:3" x14ac:dyDescent="0.35">
      <c r="A89" s="30">
        <v>7</v>
      </c>
      <c r="B89" s="31" t="s">
        <v>40</v>
      </c>
    </row>
    <row r="90" spans="1:3" x14ac:dyDescent="0.35">
      <c r="B90" s="32" t="s">
        <v>141</v>
      </c>
    </row>
    <row r="91" spans="1:3" x14ac:dyDescent="0.35">
      <c r="B91" s="32" t="s">
        <v>140</v>
      </c>
    </row>
    <row r="92" spans="1:3" x14ac:dyDescent="0.35">
      <c r="B92" s="32" t="s">
        <v>52</v>
      </c>
    </row>
    <row r="94" spans="1:3" x14ac:dyDescent="0.35">
      <c r="B94" s="32" t="s">
        <v>41</v>
      </c>
      <c r="C94" s="32" t="s">
        <v>43</v>
      </c>
    </row>
    <row r="95" spans="1:3" x14ac:dyDescent="0.35">
      <c r="C95" s="32" t="s">
        <v>44</v>
      </c>
    </row>
    <row r="97" spans="1:2" x14ac:dyDescent="0.35">
      <c r="A97" s="30">
        <v>8</v>
      </c>
      <c r="B97" s="31" t="s">
        <v>47</v>
      </c>
    </row>
    <row r="98" spans="1:2" x14ac:dyDescent="0.35">
      <c r="B98" s="31"/>
    </row>
    <row r="99" spans="1:2" x14ac:dyDescent="0.35">
      <c r="B99" s="32" t="s">
        <v>159</v>
      </c>
    </row>
    <row r="100" spans="1:2" x14ac:dyDescent="0.35">
      <c r="B100" s="32" t="s">
        <v>158</v>
      </c>
    </row>
    <row r="102" spans="1:2" x14ac:dyDescent="0.35">
      <c r="B102" s="32" t="s">
        <v>160</v>
      </c>
    </row>
    <row r="103" spans="1:2" x14ac:dyDescent="0.35">
      <c r="B103" s="32" t="s">
        <v>161</v>
      </c>
    </row>
    <row r="115" spans="1:2" x14ac:dyDescent="0.35">
      <c r="A115" s="30">
        <v>9</v>
      </c>
      <c r="B115" s="31" t="s">
        <v>149</v>
      </c>
    </row>
    <row r="117" spans="1:2" x14ac:dyDescent="0.35">
      <c r="B117" s="32" t="s">
        <v>142</v>
      </c>
    </row>
    <row r="149" spans="1:2" x14ac:dyDescent="0.35">
      <c r="B149" s="32" t="s">
        <v>58</v>
      </c>
    </row>
    <row r="150" spans="1:2" x14ac:dyDescent="0.35">
      <c r="B150" s="32" t="s">
        <v>175</v>
      </c>
    </row>
    <row r="152" spans="1:2" x14ac:dyDescent="0.35">
      <c r="B152" s="32" t="s">
        <v>55</v>
      </c>
    </row>
    <row r="153" spans="1:2" x14ac:dyDescent="0.35">
      <c r="B153" s="32" t="s">
        <v>56</v>
      </c>
    </row>
    <row r="155" spans="1:2" x14ac:dyDescent="0.35">
      <c r="A155" s="30">
        <v>10</v>
      </c>
      <c r="B155" s="32" t="s">
        <v>143</v>
      </c>
    </row>
    <row r="156" spans="1:2" x14ac:dyDescent="0.35">
      <c r="B156" s="32" t="s">
        <v>144</v>
      </c>
    </row>
    <row r="157" spans="1:2" x14ac:dyDescent="0.35">
      <c r="B157" s="32" t="s">
        <v>145</v>
      </c>
    </row>
  </sheetData>
  <sheetProtection algorithmName="SHA-512" hashValue="f0lNMr1oPEW/KlDcZDbLPTpE6A2Nst6F7XqRpKdv1KQmgQo/n5d6blR9nV4Eu1PuUSJXfqdZsFZKN8cSY2ya/Q==" saltValue="64AWh6oh3AFqw8KYYtZia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2" fitToHeight="3" orientation="portrait" horizontalDpi="300" verticalDpi="300"/>
  <rowBreaks count="2" manualBreakCount="2">
    <brk id="59" max="15" man="1"/>
    <brk id="114" max="1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B1:BM89"/>
  <sheetViews>
    <sheetView showGridLines="0" zoomScale="90" zoomScaleNormal="90" workbookViewId="0">
      <selection activeCell="E87" sqref="E87"/>
    </sheetView>
  </sheetViews>
  <sheetFormatPr defaultRowHeight="14.4" x14ac:dyDescent="0.3"/>
  <cols>
    <col min="1" max="1" width="4.44140625" customWidth="1"/>
    <col min="2" max="2" width="3.5546875" customWidth="1"/>
    <col min="3" max="3" width="28.6640625" style="38" bestFit="1" customWidth="1"/>
    <col min="4" max="4" width="14" bestFit="1" customWidth="1"/>
    <col min="5" max="5" width="13.88671875" bestFit="1" customWidth="1"/>
    <col min="6" max="6" width="16.44140625" customWidth="1"/>
    <col min="7" max="7" width="13.109375" bestFit="1" customWidth="1"/>
    <col min="8" max="8" width="11.109375" bestFit="1" customWidth="1"/>
    <col min="9" max="9" width="16.44140625" customWidth="1"/>
    <col min="10" max="10" width="13.6640625" bestFit="1" customWidth="1"/>
    <col min="11" max="11" width="16" customWidth="1"/>
    <col min="12" max="12" width="2.33203125" customWidth="1"/>
    <col min="13" max="13" width="15.88671875" customWidth="1"/>
    <col min="14" max="14" width="10.6640625" customWidth="1"/>
    <col min="15" max="15" width="13" style="8" bestFit="1" customWidth="1"/>
    <col min="16" max="20" width="13" style="8" customWidth="1"/>
    <col min="21" max="21" width="14.44140625" style="8" bestFit="1" customWidth="1"/>
    <col min="22" max="23" width="13" style="8" customWidth="1"/>
    <col min="24" max="24" width="14.88671875" style="8" bestFit="1" customWidth="1"/>
    <col min="25" max="26" width="13" style="8" customWidth="1"/>
    <col min="27" max="27" width="14.88671875" style="8" bestFit="1" customWidth="1"/>
    <col min="28" max="29" width="13" style="8" customWidth="1"/>
    <col min="30" max="30" width="14.88671875" style="8" bestFit="1" customWidth="1"/>
    <col min="31" max="32" width="13" style="8" customWidth="1"/>
    <col min="33" max="33" width="14.88671875" style="8" bestFit="1" customWidth="1"/>
    <col min="34" max="35" width="13" style="8" customWidth="1"/>
    <col min="36" max="36" width="14.44140625" style="8" bestFit="1" customWidth="1"/>
    <col min="37" max="38" width="12.33203125" style="8" customWidth="1"/>
    <col min="39" max="39" width="14.44140625" style="8" customWidth="1"/>
    <col min="40" max="40" width="10.44140625" style="8" bestFit="1" customWidth="1"/>
    <col min="41" max="41" width="12.5546875" style="8" bestFit="1" customWidth="1"/>
    <col min="42" max="42" width="14.88671875" style="8" customWidth="1"/>
    <col min="43" max="43" width="28.6640625" bestFit="1" customWidth="1"/>
    <col min="44" max="44" width="10" bestFit="1" customWidth="1"/>
    <col min="45" max="45" width="10.33203125" bestFit="1" customWidth="1"/>
    <col min="46" max="46" width="13.109375" bestFit="1" customWidth="1"/>
    <col min="47" max="47" width="11.109375" bestFit="1" customWidth="1"/>
    <col min="48" max="48" width="8.109375" bestFit="1" customWidth="1"/>
    <col min="49" max="49" width="16" bestFit="1" customWidth="1"/>
    <col min="50" max="50" width="10.6640625" bestFit="1" customWidth="1"/>
    <col min="51" max="55" width="3.6640625" customWidth="1"/>
    <col min="56" max="56" width="28.6640625" bestFit="1" customWidth="1"/>
    <col min="57" max="57" width="10" bestFit="1" customWidth="1"/>
    <col min="58" max="58" width="10.33203125" bestFit="1" customWidth="1"/>
    <col min="59" max="59" width="13.109375" bestFit="1" customWidth="1"/>
    <col min="60" max="60" width="11.109375" bestFit="1" customWidth="1"/>
    <col min="61" max="61" width="8.109375" bestFit="1" customWidth="1"/>
    <col min="62" max="62" width="16" bestFit="1" customWidth="1"/>
    <col min="63" max="63" width="11.109375" bestFit="1" customWidth="1"/>
    <col min="64" max="64" width="3.5546875" customWidth="1"/>
    <col min="65" max="65" width="2.88671875" customWidth="1"/>
    <col min="66" max="66" width="16" bestFit="1" customWidth="1"/>
    <col min="67" max="67" width="27.44140625" bestFit="1" customWidth="1"/>
  </cols>
  <sheetData>
    <row r="1" spans="3:65" x14ac:dyDescent="0.3">
      <c r="BM1" s="7"/>
    </row>
    <row r="2" spans="3:65" x14ac:dyDescent="0.3">
      <c r="C2" s="24" t="s">
        <v>16</v>
      </c>
      <c r="D2" s="24" t="s">
        <v>60</v>
      </c>
      <c r="AM2"/>
      <c r="BM2" s="7"/>
    </row>
    <row r="3" spans="3:65" x14ac:dyDescent="0.3">
      <c r="C3" s="23" t="s">
        <v>12</v>
      </c>
      <c r="D3" s="81"/>
      <c r="E3" s="37"/>
      <c r="AM3"/>
      <c r="BM3" s="7"/>
    </row>
    <row r="4" spans="3:65" x14ac:dyDescent="0.3">
      <c r="C4" s="23" t="s">
        <v>13</v>
      </c>
      <c r="D4" s="81"/>
      <c r="E4" s="37"/>
      <c r="AM4"/>
      <c r="BM4" s="7"/>
    </row>
    <row r="5" spans="3:65" x14ac:dyDescent="0.3">
      <c r="C5" s="23" t="s">
        <v>0</v>
      </c>
      <c r="D5" s="81"/>
      <c r="E5" s="37"/>
      <c r="AM5"/>
      <c r="BM5" s="7"/>
    </row>
    <row r="6" spans="3:65" x14ac:dyDescent="0.3">
      <c r="C6" s="23" t="s">
        <v>14</v>
      </c>
      <c r="D6" s="81"/>
      <c r="E6" s="37"/>
      <c r="AM6"/>
      <c r="BM6" s="7"/>
    </row>
    <row r="7" spans="3:65" x14ac:dyDescent="0.3">
      <c r="C7" s="23" t="s">
        <v>1</v>
      </c>
      <c r="D7" s="81"/>
      <c r="E7" s="37"/>
      <c r="O7"/>
      <c r="BM7" s="7"/>
    </row>
    <row r="8" spans="3:65" x14ac:dyDescent="0.3">
      <c r="C8" s="23" t="s">
        <v>15</v>
      </c>
      <c r="D8" s="71">
        <v>1</v>
      </c>
      <c r="E8" s="37"/>
      <c r="O8" s="35"/>
      <c r="V8" s="36"/>
      <c r="AH8" s="36"/>
      <c r="AK8" s="36"/>
      <c r="BM8" s="7"/>
    </row>
    <row r="9" spans="3:65" x14ac:dyDescent="0.3">
      <c r="BM9" s="7"/>
    </row>
    <row r="10" spans="3:65" x14ac:dyDescent="0.3">
      <c r="D10" s="40"/>
      <c r="E10" s="40"/>
      <c r="G10" s="40"/>
      <c r="I10" s="40"/>
      <c r="BM10" s="7"/>
    </row>
    <row r="11" spans="3:65" x14ac:dyDescent="0.3">
      <c r="C11" s="24" t="s">
        <v>28</v>
      </c>
      <c r="D11" s="24" t="s">
        <v>57</v>
      </c>
      <c r="E11" s="24" t="s">
        <v>12</v>
      </c>
      <c r="F11" s="24" t="s">
        <v>13</v>
      </c>
      <c r="G11" s="24" t="s">
        <v>0</v>
      </c>
      <c r="H11" s="24" t="s">
        <v>14</v>
      </c>
      <c r="I11" s="24" t="s">
        <v>1</v>
      </c>
      <c r="BM11" s="7"/>
    </row>
    <row r="12" spans="3:65" x14ac:dyDescent="0.3">
      <c r="C12" s="23" t="s">
        <v>17</v>
      </c>
      <c r="D12" s="82"/>
      <c r="E12" s="25">
        <f>$D$12*'Weekly Occupancy v Cost'!D3</f>
        <v>0</v>
      </c>
      <c r="F12" s="25">
        <f>$D$12*'Weekly Occupancy v Cost'!D4</f>
        <v>0</v>
      </c>
      <c r="G12" s="25">
        <f>$D$12*'Weekly Occupancy v Cost'!D5</f>
        <v>0</v>
      </c>
      <c r="H12" s="25">
        <f>$D$12*'Weekly Occupancy v Cost'!D6</f>
        <v>0</v>
      </c>
      <c r="I12" s="25">
        <f>$D$12*'Weekly Occupancy v Cost'!D7</f>
        <v>0</v>
      </c>
      <c r="BM12" s="7"/>
    </row>
    <row r="13" spans="3:65" x14ac:dyDescent="0.3">
      <c r="C13" s="24" t="s">
        <v>29</v>
      </c>
      <c r="D13" s="24" t="s">
        <v>57</v>
      </c>
      <c r="E13" s="24" t="s">
        <v>12</v>
      </c>
      <c r="F13" s="24" t="s">
        <v>13</v>
      </c>
      <c r="G13" s="24" t="s">
        <v>0</v>
      </c>
      <c r="H13" s="24" t="s">
        <v>14</v>
      </c>
      <c r="I13" s="24" t="s">
        <v>1</v>
      </c>
      <c r="BM13" s="7"/>
    </row>
    <row r="14" spans="3:65" x14ac:dyDescent="0.3">
      <c r="C14" s="23" t="s">
        <v>18</v>
      </c>
      <c r="D14" s="82"/>
      <c r="E14" s="82"/>
      <c r="F14" s="25">
        <f>$D$14*'Weekly Occupancy v Cost'!D4</f>
        <v>0</v>
      </c>
      <c r="G14" s="82"/>
      <c r="H14" s="25">
        <f>$D$14*'Weekly Occupancy v Cost'!D6</f>
        <v>0</v>
      </c>
      <c r="I14" s="82"/>
      <c r="BM14" s="7"/>
    </row>
    <row r="15" spans="3:65" x14ac:dyDescent="0.3">
      <c r="BM15" s="7"/>
    </row>
    <row r="16" spans="3:65" x14ac:dyDescent="0.3">
      <c r="C16" s="55"/>
      <c r="BM16" s="7"/>
    </row>
    <row r="17" spans="2:65" ht="15.6" x14ac:dyDescent="0.3">
      <c r="C17" s="60" t="s">
        <v>67</v>
      </c>
      <c r="D17" s="26"/>
      <c r="M17" s="93" t="s">
        <v>150</v>
      </c>
      <c r="N17" s="94"/>
      <c r="O17" s="81"/>
      <c r="Q17" s="93" t="s">
        <v>151</v>
      </c>
      <c r="R17" s="94"/>
      <c r="S17" s="81"/>
      <c r="U17" s="29" t="s">
        <v>152</v>
      </c>
      <c r="V17" s="81"/>
      <c r="X17" s="29" t="s">
        <v>153</v>
      </c>
      <c r="Y17" s="81"/>
      <c r="AA17" s="29" t="s">
        <v>153</v>
      </c>
      <c r="AB17" s="81"/>
      <c r="AD17" s="29" t="s">
        <v>153</v>
      </c>
      <c r="AE17" s="81"/>
      <c r="AG17" s="29" t="s">
        <v>109</v>
      </c>
      <c r="AH17" s="81"/>
      <c r="AJ17" s="29" t="s">
        <v>109</v>
      </c>
      <c r="AK17" s="81"/>
      <c r="BM17" s="7"/>
    </row>
    <row r="18" spans="2:65" ht="53.4" x14ac:dyDescent="0.3">
      <c r="C18" s="18" t="s">
        <v>4</v>
      </c>
      <c r="D18" s="18" t="s">
        <v>5</v>
      </c>
      <c r="E18" s="18" t="s">
        <v>6</v>
      </c>
      <c r="F18" s="18" t="s">
        <v>7</v>
      </c>
      <c r="G18" s="18" t="s">
        <v>8</v>
      </c>
      <c r="H18" s="18" t="s">
        <v>9</v>
      </c>
      <c r="I18" s="27" t="s">
        <v>25</v>
      </c>
      <c r="J18" s="18" t="s">
        <v>10</v>
      </c>
      <c r="K18" s="19" t="s">
        <v>114</v>
      </c>
      <c r="M18" s="22" t="s">
        <v>19</v>
      </c>
      <c r="N18" s="22" t="s">
        <v>21</v>
      </c>
      <c r="O18" s="22" t="s">
        <v>22</v>
      </c>
      <c r="P18" s="22" t="s">
        <v>174</v>
      </c>
      <c r="Q18" s="22" t="s">
        <v>19</v>
      </c>
      <c r="R18" s="22" t="s">
        <v>21</v>
      </c>
      <c r="S18" s="22" t="s">
        <v>22</v>
      </c>
      <c r="T18" s="22" t="s">
        <v>174</v>
      </c>
      <c r="U18" s="22" t="s">
        <v>20</v>
      </c>
      <c r="V18" s="22" t="s">
        <v>21</v>
      </c>
      <c r="W18" s="22" t="s">
        <v>45</v>
      </c>
      <c r="X18" s="22" t="s">
        <v>20</v>
      </c>
      <c r="Y18" s="22" t="s">
        <v>21</v>
      </c>
      <c r="Z18" s="22" t="s">
        <v>45</v>
      </c>
      <c r="AA18" s="22" t="s">
        <v>20</v>
      </c>
      <c r="AB18" s="22" t="s">
        <v>21</v>
      </c>
      <c r="AC18" s="22" t="s">
        <v>45</v>
      </c>
      <c r="AD18" s="22" t="s">
        <v>20</v>
      </c>
      <c r="AE18" s="22" t="s">
        <v>21</v>
      </c>
      <c r="AF18" s="22" t="s">
        <v>45</v>
      </c>
      <c r="AG18" s="22" t="s">
        <v>20</v>
      </c>
      <c r="AH18" s="22" t="s">
        <v>21</v>
      </c>
      <c r="AI18" s="22" t="s">
        <v>45</v>
      </c>
      <c r="AJ18" s="22" t="s">
        <v>20</v>
      </c>
      <c r="AK18" s="22" t="s">
        <v>21</v>
      </c>
      <c r="AL18" s="22" t="s">
        <v>45</v>
      </c>
      <c r="AM18" s="22" t="s">
        <v>46</v>
      </c>
      <c r="AN18" s="19" t="s">
        <v>61</v>
      </c>
      <c r="AP18"/>
      <c r="BL18" s="7"/>
    </row>
    <row r="19" spans="2:65" x14ac:dyDescent="0.3">
      <c r="C19" s="41" t="s">
        <v>12</v>
      </c>
      <c r="D19" s="83"/>
      <c r="E19" s="83"/>
      <c r="F19" s="83"/>
      <c r="G19" s="83"/>
      <c r="H19" s="83"/>
      <c r="I19" s="5">
        <f t="shared" ref="I19:I24" si="0">J19*D3</f>
        <v>0</v>
      </c>
      <c r="J19" s="20">
        <f>SUM(D19:H19)</f>
        <v>0</v>
      </c>
      <c r="K19" s="21">
        <f>J19*E12</f>
        <v>0</v>
      </c>
      <c r="M19" s="84"/>
      <c r="N19" s="84"/>
      <c r="O19" s="17">
        <f>M19*N19</f>
        <v>0</v>
      </c>
      <c r="P19" s="17" t="str">
        <f>IFERROR(VLOOKUP($O$17,'Hourly Rates'!$A$5:$F$14,6,FALSE)*O19,"0")</f>
        <v>0</v>
      </c>
      <c r="Q19" s="84"/>
      <c r="R19" s="84"/>
      <c r="S19" s="17">
        <f>Q19*R19</f>
        <v>0</v>
      </c>
      <c r="T19" s="17" t="str">
        <f>IFERROR(VLOOKUP($S$17,'Hourly Rates'!$A$5:$F$14,6,FALSE)*S19,"0")</f>
        <v>0</v>
      </c>
      <c r="U19" s="84"/>
      <c r="V19" s="84"/>
      <c r="W19" s="17" t="str">
        <f>IFERROR(VLOOKUP($V$17,'Hourly Rates'!$A$21:$F$41,6,FALSE)*V19*U19,"0")</f>
        <v>0</v>
      </c>
      <c r="X19" s="84"/>
      <c r="Y19" s="84"/>
      <c r="Z19" s="17" t="str">
        <f>IFERROR(VLOOKUP($Y$17,'Hourly Rates'!$A$21:$F$41,6,FALSE)*Y19*X19,"0")</f>
        <v>0</v>
      </c>
      <c r="AA19" s="84"/>
      <c r="AB19" s="84"/>
      <c r="AC19" s="17" t="str">
        <f>IFERROR(VLOOKUP($AB$17,'Hourly Rates'!$A$21:$F$41,6,FALSE)*AB19*AA19,"0")</f>
        <v>0</v>
      </c>
      <c r="AD19" s="84"/>
      <c r="AE19" s="84"/>
      <c r="AF19" s="17" t="str">
        <f>IFERROR(VLOOKUP($AE$17,'Hourly Rates'!$A$21:$F$41,6,FALSE)*AE19*AD19,"0")</f>
        <v>0</v>
      </c>
      <c r="AG19" s="84"/>
      <c r="AH19" s="84"/>
      <c r="AI19" s="17" t="str">
        <f>IFERROR(VLOOKUP($AH$17,'Hourly Rates'!$A$21:$F$41,6,FALSE)*AH19*AG19,"0")</f>
        <v>0</v>
      </c>
      <c r="AJ19" s="84"/>
      <c r="AK19" s="84"/>
      <c r="AL19" s="17" t="str">
        <f>IFERROR(VLOOKUP($AK$17,'Hourly Rates'!$A$21:$F$41,6,FALSE)*AK19*AJ19,"0")</f>
        <v>0</v>
      </c>
      <c r="AM19" s="17">
        <f>AL19+AI19+AF19+AC19+Z19+W19+T19+P19</f>
        <v>0</v>
      </c>
      <c r="AN19" s="48">
        <f>(K19-AM19)</f>
        <v>0</v>
      </c>
      <c r="AP19"/>
      <c r="BL19" s="7"/>
    </row>
    <row r="20" spans="2:65" x14ac:dyDescent="0.3">
      <c r="C20" s="41" t="s">
        <v>13</v>
      </c>
      <c r="D20" s="83"/>
      <c r="E20" s="83"/>
      <c r="F20" s="83"/>
      <c r="G20" s="83"/>
      <c r="H20" s="83"/>
      <c r="I20" s="5">
        <f t="shared" si="0"/>
        <v>0</v>
      </c>
      <c r="J20" s="20">
        <f t="shared" ref="J20:J24" si="1">SUM(D20:H20)</f>
        <v>0</v>
      </c>
      <c r="K20" s="21">
        <f>J20*F12</f>
        <v>0</v>
      </c>
      <c r="M20" s="84"/>
      <c r="N20" s="84"/>
      <c r="O20" s="17">
        <f t="shared" ref="O20:O23" si="2">M20*N20</f>
        <v>0</v>
      </c>
      <c r="P20" s="17" t="str">
        <f>IFERROR(VLOOKUP($O$17,'Hourly Rates'!$A$5:$F$14,6,FALSE)*O20,"0")</f>
        <v>0</v>
      </c>
      <c r="Q20" s="84"/>
      <c r="R20" s="84"/>
      <c r="S20" s="17">
        <f t="shared" ref="S20:S23" si="3">Q20*R20</f>
        <v>0</v>
      </c>
      <c r="T20" s="17" t="str">
        <f>IFERROR(VLOOKUP($S$17,'Hourly Rates'!$A$5:$F$14,6,FALSE)*S20,"0")</f>
        <v>0</v>
      </c>
      <c r="U20" s="84"/>
      <c r="V20" s="84"/>
      <c r="W20" s="17" t="str">
        <f>IFERROR(VLOOKUP($V$17,'Hourly Rates'!$A$21:$F$41,6,FALSE)*V20*U20,"0")</f>
        <v>0</v>
      </c>
      <c r="X20" s="84"/>
      <c r="Y20" s="84"/>
      <c r="Z20" s="17" t="str">
        <f>IFERROR(VLOOKUP($Y$17,'Hourly Rates'!$A$21:$F$41,6,FALSE)*Y20*X20,"0")</f>
        <v>0</v>
      </c>
      <c r="AA20" s="84"/>
      <c r="AB20" s="84"/>
      <c r="AC20" s="17" t="str">
        <f>IFERROR(VLOOKUP($AB$17,'Hourly Rates'!$A$21:$F$41,6,FALSE)*AB20*AA20,"0")</f>
        <v>0</v>
      </c>
      <c r="AD20" s="84"/>
      <c r="AE20" s="84"/>
      <c r="AF20" s="17" t="str">
        <f>IFERROR(VLOOKUP($AE$17,'Hourly Rates'!$A$21:$F$41,6,FALSE)*AE20*AD20,"0")</f>
        <v>0</v>
      </c>
      <c r="AG20" s="84"/>
      <c r="AH20" s="84"/>
      <c r="AI20" s="17" t="str">
        <f>IFERROR(VLOOKUP($AH$17,'Hourly Rates'!$A$21:$F$41,6,FALSE)*AH20*AG20,"0")</f>
        <v>0</v>
      </c>
      <c r="AJ20" s="84"/>
      <c r="AK20" s="84"/>
      <c r="AL20" s="17" t="str">
        <f>IFERROR(VLOOKUP($AK$17,'Hourly Rates'!$A$21:$F$41,6,FALSE)*AK20*AJ20,"0")</f>
        <v>0</v>
      </c>
      <c r="AM20" s="17">
        <f t="shared" ref="AM20:AM24" si="4">AL20+AI20+AF20+AC20+Z20+W20+T20+P20</f>
        <v>0</v>
      </c>
      <c r="AN20" s="48">
        <f t="shared" ref="AN20:AN24" si="5">(K20-AM20)</f>
        <v>0</v>
      </c>
      <c r="AP20"/>
      <c r="BL20" s="7"/>
    </row>
    <row r="21" spans="2:65" x14ac:dyDescent="0.3">
      <c r="C21" s="41" t="s">
        <v>0</v>
      </c>
      <c r="D21" s="83"/>
      <c r="E21" s="83"/>
      <c r="F21" s="83"/>
      <c r="G21" s="83"/>
      <c r="H21" s="83"/>
      <c r="I21" s="5">
        <f t="shared" si="0"/>
        <v>0</v>
      </c>
      <c r="J21" s="20">
        <f t="shared" si="1"/>
        <v>0</v>
      </c>
      <c r="K21" s="21">
        <f>J21*G12</f>
        <v>0</v>
      </c>
      <c r="M21" s="84"/>
      <c r="N21" s="84"/>
      <c r="O21" s="17">
        <f t="shared" si="2"/>
        <v>0</v>
      </c>
      <c r="P21" s="17" t="str">
        <f>IFERROR(VLOOKUP($O$17,'Hourly Rates'!$A$5:$F$14,6,FALSE)*O21,"0")</f>
        <v>0</v>
      </c>
      <c r="Q21" s="84"/>
      <c r="R21" s="84"/>
      <c r="S21" s="17">
        <f t="shared" si="3"/>
        <v>0</v>
      </c>
      <c r="T21" s="17" t="str">
        <f>IFERROR(VLOOKUP($S$17,'Hourly Rates'!$A$5:$F$14,6,FALSE)*S21,"0")</f>
        <v>0</v>
      </c>
      <c r="U21" s="84"/>
      <c r="V21" s="84"/>
      <c r="W21" s="17" t="str">
        <f>IFERROR(VLOOKUP($V$17,'Hourly Rates'!$A$21:$F$41,6,FALSE)*V21*U21,"0")</f>
        <v>0</v>
      </c>
      <c r="X21" s="84"/>
      <c r="Y21" s="84"/>
      <c r="Z21" s="17" t="str">
        <f>IFERROR(VLOOKUP($Y$17,'Hourly Rates'!$A$21:$F$41,6,FALSE)*Y21*X21,"0")</f>
        <v>0</v>
      </c>
      <c r="AA21" s="84"/>
      <c r="AB21" s="84"/>
      <c r="AC21" s="17" t="str">
        <f>IFERROR(VLOOKUP($AB$17,'Hourly Rates'!$A$21:$F$41,6,FALSE)*AB21*AA21,"0")</f>
        <v>0</v>
      </c>
      <c r="AD21" s="84"/>
      <c r="AE21" s="84"/>
      <c r="AF21" s="17" t="str">
        <f>IFERROR(VLOOKUP($AE$17,'Hourly Rates'!$A$21:$F$41,6,FALSE)*AE21*AD21,"0")</f>
        <v>0</v>
      </c>
      <c r="AG21" s="84"/>
      <c r="AH21" s="84"/>
      <c r="AI21" s="17" t="str">
        <f>IFERROR(VLOOKUP($AH$17,'Hourly Rates'!$A$21:$F$41,6,FALSE)*AH21*AG21,"0")</f>
        <v>0</v>
      </c>
      <c r="AJ21" s="84"/>
      <c r="AK21" s="84"/>
      <c r="AL21" s="17" t="str">
        <f>IFERROR(VLOOKUP($AK$17,'Hourly Rates'!$A$21:$F$41,6,FALSE)*AK21*AJ21,"0")</f>
        <v>0</v>
      </c>
      <c r="AM21" s="17">
        <f t="shared" si="4"/>
        <v>0</v>
      </c>
      <c r="AN21" s="48">
        <f t="shared" si="5"/>
        <v>0</v>
      </c>
      <c r="AP21"/>
      <c r="BL21" s="7"/>
    </row>
    <row r="22" spans="2:65" x14ac:dyDescent="0.3">
      <c r="C22" s="41" t="s">
        <v>14</v>
      </c>
      <c r="D22" s="83"/>
      <c r="E22" s="83"/>
      <c r="F22" s="83"/>
      <c r="G22" s="83"/>
      <c r="H22" s="83"/>
      <c r="I22" s="5">
        <f t="shared" si="0"/>
        <v>0</v>
      </c>
      <c r="J22" s="20">
        <f t="shared" si="1"/>
        <v>0</v>
      </c>
      <c r="K22" s="21">
        <f>J22*H12</f>
        <v>0</v>
      </c>
      <c r="M22" s="84"/>
      <c r="N22" s="84"/>
      <c r="O22" s="17">
        <f t="shared" si="2"/>
        <v>0</v>
      </c>
      <c r="P22" s="17" t="str">
        <f>IFERROR(VLOOKUP($O$17,'Hourly Rates'!$A$5:$F$14,6,FALSE)*O22,"0")</f>
        <v>0</v>
      </c>
      <c r="Q22" s="84"/>
      <c r="R22" s="84"/>
      <c r="S22" s="17">
        <f t="shared" si="3"/>
        <v>0</v>
      </c>
      <c r="T22" s="17" t="str">
        <f>IFERROR(VLOOKUP($S$17,'Hourly Rates'!$A$5:$F$14,6,FALSE)*S22,"0")</f>
        <v>0</v>
      </c>
      <c r="U22" s="84"/>
      <c r="V22" s="84"/>
      <c r="W22" s="17" t="str">
        <f>IFERROR(VLOOKUP($V$17,'Hourly Rates'!$A$21:$F$41,6,FALSE)*V22*U22,"0")</f>
        <v>0</v>
      </c>
      <c r="X22" s="84"/>
      <c r="Y22" s="84"/>
      <c r="Z22" s="17" t="str">
        <f>IFERROR(VLOOKUP($Y$17,'Hourly Rates'!$A$21:$F$41,6,FALSE)*Y22*X22,"0")</f>
        <v>0</v>
      </c>
      <c r="AA22" s="84"/>
      <c r="AB22" s="84"/>
      <c r="AC22" s="17" t="str">
        <f>IFERROR(VLOOKUP($AB$17,'Hourly Rates'!$A$21:$F$41,6,FALSE)*AB22*AA22,"0")</f>
        <v>0</v>
      </c>
      <c r="AD22" s="84"/>
      <c r="AE22" s="84"/>
      <c r="AF22" s="17" t="str">
        <f>IFERROR(VLOOKUP($AE$17,'Hourly Rates'!$A$21:$F$41,6,FALSE)*AE22*AD22,"0")</f>
        <v>0</v>
      </c>
      <c r="AG22" s="84"/>
      <c r="AH22" s="84"/>
      <c r="AI22" s="17" t="str">
        <f>IFERROR(VLOOKUP($AH$17,'Hourly Rates'!$A$21:$F$41,6,FALSE)*AH22*AG22,"0")</f>
        <v>0</v>
      </c>
      <c r="AJ22" s="84"/>
      <c r="AK22" s="84"/>
      <c r="AL22" s="17" t="str">
        <f>IFERROR(VLOOKUP($AK$17,'Hourly Rates'!$A$21:$F$41,6,FALSE)*AK22*AJ22,"0")</f>
        <v>0</v>
      </c>
      <c r="AM22" s="17">
        <f t="shared" si="4"/>
        <v>0</v>
      </c>
      <c r="AN22" s="48">
        <f t="shared" si="5"/>
        <v>0</v>
      </c>
      <c r="AP22"/>
      <c r="BL22" s="7"/>
    </row>
    <row r="23" spans="2:65" x14ac:dyDescent="0.3">
      <c r="C23" s="41" t="s">
        <v>1</v>
      </c>
      <c r="D23" s="83"/>
      <c r="E23" s="83"/>
      <c r="F23" s="83"/>
      <c r="G23" s="83"/>
      <c r="H23" s="83"/>
      <c r="I23" s="5">
        <f t="shared" si="0"/>
        <v>0</v>
      </c>
      <c r="J23" s="20">
        <f t="shared" si="1"/>
        <v>0</v>
      </c>
      <c r="K23" s="21">
        <f>J23*I12</f>
        <v>0</v>
      </c>
      <c r="M23" s="84"/>
      <c r="N23" s="84"/>
      <c r="O23" s="17">
        <f t="shared" si="2"/>
        <v>0</v>
      </c>
      <c r="P23" s="17" t="str">
        <f>IFERROR(VLOOKUP($O$17,'Hourly Rates'!$A$5:$F$14,6,FALSE)*O23,"0")</f>
        <v>0</v>
      </c>
      <c r="Q23" s="84"/>
      <c r="R23" s="84"/>
      <c r="S23" s="17">
        <f t="shared" si="3"/>
        <v>0</v>
      </c>
      <c r="T23" s="17" t="str">
        <f>IFERROR(VLOOKUP($S$17,'Hourly Rates'!$A$5:$F$14,6,FALSE)*S23,"0")</f>
        <v>0</v>
      </c>
      <c r="U23" s="84"/>
      <c r="V23" s="84"/>
      <c r="W23" s="17" t="str">
        <f>IFERROR(VLOOKUP($V$17,'Hourly Rates'!$A$21:$F$41,6,FALSE)*V23*U23,"0")</f>
        <v>0</v>
      </c>
      <c r="X23" s="84"/>
      <c r="Y23" s="84"/>
      <c r="Z23" s="17" t="str">
        <f>IFERROR(VLOOKUP($Y$17,'Hourly Rates'!$A$21:$F$41,6,FALSE)*Y23*X23,"0")</f>
        <v>0</v>
      </c>
      <c r="AA23" s="84"/>
      <c r="AB23" s="84"/>
      <c r="AC23" s="17" t="str">
        <f>IFERROR(VLOOKUP($AB$17,'Hourly Rates'!$A$21:$F$41,6,FALSE)*AB23*AA23,"0")</f>
        <v>0</v>
      </c>
      <c r="AD23" s="84"/>
      <c r="AE23" s="84"/>
      <c r="AF23" s="17" t="str">
        <f>IFERROR(VLOOKUP($AE$17,'Hourly Rates'!$A$21:$F$41,6,FALSE)*AE23*AD23,"0")</f>
        <v>0</v>
      </c>
      <c r="AG23" s="84"/>
      <c r="AH23" s="84"/>
      <c r="AI23" s="17" t="str">
        <f>IFERROR(VLOOKUP($AH$17,'Hourly Rates'!$A$21:$F$41,6,FALSE)*AH23*AG23,"0")</f>
        <v>0</v>
      </c>
      <c r="AJ23" s="84"/>
      <c r="AK23" s="84"/>
      <c r="AL23" s="17" t="str">
        <f>IFERROR(VLOOKUP($AK$17,'Hourly Rates'!$A$21:$F$41,6,FALSE)*AK23*AJ23,"0")</f>
        <v>0</v>
      </c>
      <c r="AM23" s="17">
        <f t="shared" si="4"/>
        <v>0</v>
      </c>
      <c r="AN23" s="48">
        <f t="shared" si="5"/>
        <v>0</v>
      </c>
      <c r="AP23"/>
      <c r="BL23" s="7"/>
    </row>
    <row r="24" spans="2:65" x14ac:dyDescent="0.3">
      <c r="B24" s="1"/>
      <c r="C24" s="41" t="s">
        <v>15</v>
      </c>
      <c r="D24" s="83"/>
      <c r="E24" s="83"/>
      <c r="F24" s="83"/>
      <c r="G24" s="83"/>
      <c r="H24" s="83"/>
      <c r="I24" s="5">
        <f t="shared" si="0"/>
        <v>0</v>
      </c>
      <c r="J24" s="20">
        <f t="shared" si="1"/>
        <v>0</v>
      </c>
      <c r="K24" s="21">
        <f>J24*D12</f>
        <v>0</v>
      </c>
      <c r="M24" s="84"/>
      <c r="N24" s="84"/>
      <c r="O24" s="17">
        <f>M24*N24</f>
        <v>0</v>
      </c>
      <c r="P24" s="17" t="str">
        <f>IFERROR(VLOOKUP($O$17,'Hourly Rates'!$A$5:$F$14,6,FALSE)*O24,"0")</f>
        <v>0</v>
      </c>
      <c r="Q24" s="84"/>
      <c r="R24" s="84"/>
      <c r="S24" s="17">
        <f>Q24*R24</f>
        <v>0</v>
      </c>
      <c r="T24" s="17" t="str">
        <f>IFERROR(VLOOKUP($S$17,'Hourly Rates'!$A$5:$F$14,6,FALSE)*S24,"0")</f>
        <v>0</v>
      </c>
      <c r="U24" s="84"/>
      <c r="V24" s="84"/>
      <c r="W24" s="17" t="str">
        <f>IFERROR(VLOOKUP($V$17,'Hourly Rates'!$A$21:$F$41,6,FALSE)*V24*U24,"0")</f>
        <v>0</v>
      </c>
      <c r="X24" s="84"/>
      <c r="Y24" s="84"/>
      <c r="Z24" s="17" t="str">
        <f>IFERROR(VLOOKUP($Y$17,'Hourly Rates'!$A$21:$F$41,6,FALSE)*Y24*X24,"0")</f>
        <v>0</v>
      </c>
      <c r="AA24" s="84"/>
      <c r="AB24" s="84"/>
      <c r="AC24" s="17" t="str">
        <f>IFERROR(VLOOKUP($AB$17,'Hourly Rates'!$A$21:$F$41,6,FALSE)*AB24*AA24,"0")</f>
        <v>0</v>
      </c>
      <c r="AD24" s="84"/>
      <c r="AE24" s="84"/>
      <c r="AF24" s="17" t="str">
        <f>IFERROR(VLOOKUP($AE$17,'Hourly Rates'!$A$21:$F$41,6,FALSE)*AE24*AD24,"0")</f>
        <v>0</v>
      </c>
      <c r="AG24" s="84"/>
      <c r="AH24" s="84"/>
      <c r="AI24" s="17" t="str">
        <f>IFERROR(VLOOKUP($AH$17,'Hourly Rates'!$A$21:$F$41,6,FALSE)*AH24*AG24,"0")</f>
        <v>0</v>
      </c>
      <c r="AJ24" s="84"/>
      <c r="AK24" s="84"/>
      <c r="AL24" s="17" t="str">
        <f>IFERROR(VLOOKUP($AK$17,'Hourly Rates'!$A$21:$F$41,6,FALSE)*AK24*AJ24,"0")</f>
        <v>0</v>
      </c>
      <c r="AM24" s="17">
        <f t="shared" si="4"/>
        <v>0</v>
      </c>
      <c r="AN24" s="48">
        <f t="shared" si="5"/>
        <v>0</v>
      </c>
      <c r="AP24"/>
      <c r="BL24" s="7"/>
    </row>
    <row r="25" spans="2:65" x14ac:dyDescent="0.3">
      <c r="C25" s="42" t="s">
        <v>30</v>
      </c>
      <c r="D25" s="43"/>
      <c r="E25" s="43"/>
      <c r="F25" s="43"/>
      <c r="G25" s="43"/>
      <c r="H25" s="43"/>
      <c r="I25" s="44">
        <f>SUM(I19:I24)</f>
        <v>0</v>
      </c>
      <c r="J25" s="44">
        <f>SUM(J19:J24)</f>
        <v>0</v>
      </c>
      <c r="K25" s="45">
        <f>SUM(K19:K24)</f>
        <v>0</v>
      </c>
      <c r="M25" s="46">
        <f t="shared" ref="M25:AN25" si="6">SUM(M19:M24)</f>
        <v>0</v>
      </c>
      <c r="N25" s="46"/>
      <c r="O25" s="46">
        <f t="shared" si="6"/>
        <v>0</v>
      </c>
      <c r="P25" s="46">
        <f t="shared" si="6"/>
        <v>0</v>
      </c>
      <c r="Q25" s="46">
        <f t="shared" ref="Q25" si="7">SUM(Q19:Q24)</f>
        <v>0</v>
      </c>
      <c r="R25" s="46"/>
      <c r="S25" s="46">
        <f t="shared" ref="S25:T25" si="8">SUM(S19:S24)</f>
        <v>0</v>
      </c>
      <c r="T25" s="46">
        <f t="shared" si="8"/>
        <v>0</v>
      </c>
      <c r="U25" s="46">
        <f t="shared" ref="U25:AI25" si="9">SUM(U19:U24)</f>
        <v>0</v>
      </c>
      <c r="V25" s="46"/>
      <c r="W25" s="46">
        <f t="shared" si="9"/>
        <v>0</v>
      </c>
      <c r="X25" s="46">
        <f t="shared" ref="X25" si="10">SUM(X19:X24)</f>
        <v>0</v>
      </c>
      <c r="Y25" s="46"/>
      <c r="Z25" s="46">
        <f t="shared" ref="Z25:AA25" si="11">SUM(Z19:Z24)</f>
        <v>0</v>
      </c>
      <c r="AA25" s="46">
        <f t="shared" si="11"/>
        <v>0</v>
      </c>
      <c r="AB25" s="46"/>
      <c r="AC25" s="46">
        <f t="shared" ref="AC25:AD25" si="12">SUM(AC19:AC24)</f>
        <v>0</v>
      </c>
      <c r="AD25" s="46">
        <f t="shared" si="12"/>
        <v>0</v>
      </c>
      <c r="AE25" s="46"/>
      <c r="AF25" s="46">
        <f t="shared" ref="AF25" si="13">SUM(AF19:AF24)</f>
        <v>0</v>
      </c>
      <c r="AG25" s="46">
        <f t="shared" si="9"/>
        <v>0</v>
      </c>
      <c r="AH25" s="46"/>
      <c r="AI25" s="46">
        <f t="shared" si="9"/>
        <v>0</v>
      </c>
      <c r="AJ25" s="46">
        <f t="shared" si="6"/>
        <v>0</v>
      </c>
      <c r="AK25" s="46"/>
      <c r="AL25" s="46">
        <f>SUM(AL19:AL24)</f>
        <v>0</v>
      </c>
      <c r="AM25" s="46">
        <f t="shared" si="6"/>
        <v>0</v>
      </c>
      <c r="AN25" s="47">
        <f t="shared" si="6"/>
        <v>0</v>
      </c>
      <c r="AP25"/>
      <c r="BL25" s="7"/>
    </row>
    <row r="26" spans="2:65" ht="10.5" customHeight="1" x14ac:dyDescent="0.3">
      <c r="C26" s="39"/>
      <c r="D26" s="1"/>
      <c r="E26" s="1"/>
      <c r="F26" s="1"/>
      <c r="G26" s="1"/>
      <c r="H26" s="1"/>
      <c r="I26" s="1"/>
      <c r="J26" s="14"/>
      <c r="K26" s="15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3"/>
      <c r="AP26" s="1"/>
      <c r="AQ26" s="1"/>
      <c r="AR26" s="1"/>
      <c r="AS26" s="1"/>
      <c r="AT26" s="1"/>
      <c r="AU26" s="1"/>
      <c r="AV26" s="14"/>
      <c r="AW26" s="15"/>
      <c r="AX26" s="8"/>
      <c r="AY26" s="8"/>
      <c r="AZ26" s="8"/>
      <c r="BA26" s="8"/>
      <c r="BB26" s="8"/>
      <c r="BC26" s="14"/>
      <c r="BD26" s="14"/>
      <c r="BE26" s="14"/>
      <c r="BF26" s="14"/>
      <c r="BG26" s="14"/>
      <c r="BH26" s="14"/>
      <c r="BI26" s="14"/>
      <c r="BJ26" s="15"/>
      <c r="BL26" s="7"/>
    </row>
    <row r="27" spans="2:65" ht="8.25" customHeight="1" x14ac:dyDescent="0.3">
      <c r="C27" s="39"/>
      <c r="D27" s="1"/>
      <c r="E27" s="1"/>
      <c r="F27" s="1"/>
      <c r="G27" s="1"/>
      <c r="H27" s="1"/>
      <c r="I27" s="1"/>
      <c r="J27" s="14"/>
      <c r="K27" s="15"/>
      <c r="M27" s="12"/>
      <c r="N27" s="12"/>
      <c r="O27" s="1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2"/>
      <c r="AK27" s="12"/>
      <c r="AL27" s="12"/>
      <c r="AM27" s="12"/>
      <c r="AP27" s="1"/>
      <c r="AQ27" s="1"/>
      <c r="AR27" s="1"/>
      <c r="AS27" s="1"/>
      <c r="AT27" s="1"/>
      <c r="AU27" s="1"/>
      <c r="AV27" s="14"/>
      <c r="AW27" s="15"/>
      <c r="AX27" s="8"/>
      <c r="AY27" s="8"/>
      <c r="AZ27" s="8"/>
      <c r="BA27" s="8"/>
      <c r="BB27" s="8"/>
      <c r="BC27" s="14"/>
      <c r="BD27" s="14"/>
      <c r="BE27" s="14"/>
      <c r="BF27" s="14"/>
      <c r="BG27" s="14"/>
      <c r="BH27" s="14"/>
      <c r="BI27" s="14"/>
      <c r="BJ27" s="15"/>
      <c r="BL27" s="7"/>
    </row>
    <row r="28" spans="2:65" ht="6" customHeight="1" x14ac:dyDescent="0.3">
      <c r="C28" s="39"/>
      <c r="D28" s="1"/>
      <c r="E28" s="1"/>
      <c r="F28" s="1"/>
      <c r="G28" s="1"/>
      <c r="H28" s="1"/>
      <c r="I28" s="1"/>
      <c r="J28" s="14"/>
      <c r="K28" s="15"/>
      <c r="M28" s="12"/>
      <c r="N28" s="12"/>
      <c r="O28" s="12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2"/>
      <c r="AK28" s="12"/>
      <c r="AL28" s="12"/>
      <c r="AM28" s="12"/>
      <c r="AP28" s="1"/>
      <c r="AQ28" s="1"/>
      <c r="AR28" s="1"/>
      <c r="AS28" s="1"/>
      <c r="AT28" s="1"/>
      <c r="AU28" s="1"/>
      <c r="AV28" s="14"/>
      <c r="AW28" s="15"/>
      <c r="AX28" s="8"/>
      <c r="AY28" s="8"/>
      <c r="AZ28" s="8"/>
      <c r="BA28" s="8"/>
      <c r="BB28" s="8"/>
      <c r="BC28" s="14"/>
      <c r="BD28" s="14"/>
      <c r="BE28" s="14"/>
      <c r="BF28" s="14"/>
      <c r="BG28" s="14"/>
      <c r="BH28" s="14"/>
      <c r="BI28" s="14"/>
      <c r="BJ28" s="15"/>
      <c r="BL28" s="7"/>
    </row>
    <row r="29" spans="2:65" ht="15.6" x14ac:dyDescent="0.3">
      <c r="C29" s="60" t="s">
        <v>68</v>
      </c>
      <c r="D29" s="1"/>
      <c r="M29" s="93" t="s">
        <v>150</v>
      </c>
      <c r="N29" s="94"/>
      <c r="O29" s="81"/>
      <c r="Q29" s="93" t="s">
        <v>151</v>
      </c>
      <c r="R29" s="94"/>
      <c r="S29" s="81"/>
      <c r="U29" s="29" t="s">
        <v>152</v>
      </c>
      <c r="V29" s="81"/>
      <c r="W29" s="12"/>
      <c r="X29" s="29" t="s">
        <v>153</v>
      </c>
      <c r="Y29" s="81"/>
      <c r="Z29" s="12"/>
      <c r="AA29" s="29" t="s">
        <v>153</v>
      </c>
      <c r="AB29" s="81"/>
      <c r="AC29" s="12"/>
      <c r="AD29" s="29" t="s">
        <v>153</v>
      </c>
      <c r="AE29" s="81"/>
      <c r="AF29" s="12"/>
      <c r="AG29" s="29" t="s">
        <v>109</v>
      </c>
      <c r="AH29" s="81"/>
      <c r="AI29" s="12"/>
      <c r="AJ29" s="29" t="s">
        <v>109</v>
      </c>
      <c r="AK29" s="81"/>
      <c r="AL29" s="12"/>
      <c r="AP29" s="1"/>
      <c r="AQ29" s="1"/>
      <c r="AR29" s="1"/>
      <c r="AS29" s="1"/>
      <c r="AT29" s="1"/>
      <c r="AU29" s="1"/>
      <c r="AV29" s="14"/>
      <c r="AW29" s="15"/>
      <c r="AX29" s="8"/>
      <c r="AY29" s="8"/>
      <c r="AZ29" s="8"/>
      <c r="BA29" s="8"/>
      <c r="BB29" s="8"/>
      <c r="BC29" s="14"/>
      <c r="BD29" s="14"/>
      <c r="BE29" s="14"/>
      <c r="BF29" s="14"/>
      <c r="BG29" s="14"/>
      <c r="BH29" s="14"/>
      <c r="BI29" s="14"/>
      <c r="BJ29" s="15"/>
      <c r="BL29" s="7"/>
    </row>
    <row r="30" spans="2:65" ht="53.4" x14ac:dyDescent="0.3">
      <c r="C30" s="3" t="s">
        <v>4</v>
      </c>
      <c r="D30" s="3" t="s">
        <v>5</v>
      </c>
      <c r="E30" s="3" t="s">
        <v>6</v>
      </c>
      <c r="F30" s="3" t="s">
        <v>7</v>
      </c>
      <c r="G30" s="3" t="s">
        <v>8</v>
      </c>
      <c r="H30" s="3" t="s">
        <v>9</v>
      </c>
      <c r="I30" s="28" t="s">
        <v>26</v>
      </c>
      <c r="J30" s="3" t="s">
        <v>10</v>
      </c>
      <c r="K30" s="4" t="s">
        <v>114</v>
      </c>
      <c r="M30" s="9" t="s">
        <v>19</v>
      </c>
      <c r="N30" s="9" t="s">
        <v>21</v>
      </c>
      <c r="O30" s="9" t="s">
        <v>22</v>
      </c>
      <c r="P30" s="9" t="s">
        <v>173</v>
      </c>
      <c r="Q30" s="9" t="s">
        <v>19</v>
      </c>
      <c r="R30" s="9" t="s">
        <v>21</v>
      </c>
      <c r="S30" s="9" t="s">
        <v>22</v>
      </c>
      <c r="T30" s="9" t="s">
        <v>173</v>
      </c>
      <c r="U30" s="22" t="s">
        <v>20</v>
      </c>
      <c r="V30" s="22" t="s">
        <v>21</v>
      </c>
      <c r="W30" s="22" t="s">
        <v>45</v>
      </c>
      <c r="X30" s="22" t="s">
        <v>20</v>
      </c>
      <c r="Y30" s="22" t="s">
        <v>21</v>
      </c>
      <c r="Z30" s="22" t="s">
        <v>45</v>
      </c>
      <c r="AA30" s="22" t="s">
        <v>20</v>
      </c>
      <c r="AB30" s="22" t="s">
        <v>21</v>
      </c>
      <c r="AC30" s="22" t="s">
        <v>45</v>
      </c>
      <c r="AD30" s="22" t="s">
        <v>20</v>
      </c>
      <c r="AE30" s="22" t="s">
        <v>21</v>
      </c>
      <c r="AF30" s="22" t="s">
        <v>45</v>
      </c>
      <c r="AG30" s="22" t="s">
        <v>20</v>
      </c>
      <c r="AH30" s="22" t="s">
        <v>21</v>
      </c>
      <c r="AI30" s="22" t="s">
        <v>45</v>
      </c>
      <c r="AJ30" s="9" t="s">
        <v>20</v>
      </c>
      <c r="AK30" s="9" t="s">
        <v>21</v>
      </c>
      <c r="AL30" s="22" t="s">
        <v>45</v>
      </c>
      <c r="AM30" s="22" t="s">
        <v>46</v>
      </c>
      <c r="AN30" s="19" t="s">
        <v>61</v>
      </c>
      <c r="AP30" s="1"/>
      <c r="AQ30" s="1"/>
      <c r="AR30" s="1"/>
      <c r="AS30" s="1"/>
      <c r="AT30" s="1"/>
      <c r="AU30" s="1"/>
      <c r="AV30" s="14"/>
      <c r="AW30" s="15"/>
      <c r="AX30" s="8"/>
      <c r="AY30" s="8"/>
      <c r="AZ30" s="8"/>
      <c r="BA30" s="8"/>
      <c r="BB30" s="8"/>
      <c r="BC30" s="14"/>
      <c r="BD30" s="14"/>
      <c r="BE30" s="14"/>
      <c r="BF30" s="14"/>
      <c r="BG30" s="14"/>
      <c r="BH30" s="14"/>
      <c r="BI30" s="14"/>
      <c r="BJ30" s="15"/>
      <c r="BL30" s="7"/>
    </row>
    <row r="31" spans="2:65" x14ac:dyDescent="0.3">
      <c r="C31" s="41" t="s">
        <v>31</v>
      </c>
      <c r="D31" s="83"/>
      <c r="E31" s="83"/>
      <c r="F31" s="83"/>
      <c r="G31" s="83"/>
      <c r="H31" s="83"/>
      <c r="I31" s="5">
        <f t="shared" ref="I31:I36" si="14">J31*D3</f>
        <v>0</v>
      </c>
      <c r="J31" s="5">
        <f>SUM(D31:H31)</f>
        <v>0</v>
      </c>
      <c r="K31" s="6">
        <f>J31*E14</f>
        <v>0</v>
      </c>
      <c r="M31" s="84"/>
      <c r="N31" s="84"/>
      <c r="O31" s="17">
        <f>M31*N31</f>
        <v>0</v>
      </c>
      <c r="P31" s="11" t="str">
        <f>IFERROR(VLOOKUP($O$29,'Hourly Rates'!$A$5:$F$14,6,FALSE)*O31,"0")</f>
        <v>0</v>
      </c>
      <c r="Q31" s="84"/>
      <c r="R31" s="84"/>
      <c r="S31" s="17">
        <f>Q31*R31</f>
        <v>0</v>
      </c>
      <c r="T31" s="11" t="str">
        <f>IFERROR(VLOOKUP($S$29,'Hourly Rates'!$A$5:$F$14,6,FALSE)*S31,"0")</f>
        <v>0</v>
      </c>
      <c r="U31" s="84"/>
      <c r="V31" s="84"/>
      <c r="W31" s="17" t="str">
        <f>IFERROR(VLOOKUP($V$29,'Hourly Rates'!$A$21:$F$41,6,FALSE)*V31*U31,"0")</f>
        <v>0</v>
      </c>
      <c r="X31" s="84"/>
      <c r="Y31" s="84"/>
      <c r="Z31" s="17" t="str">
        <f>IFERROR(VLOOKUP($Y$29,'Hourly Rates'!$A$21:$F$41,6,FALSE)*Y31*X31,"0")</f>
        <v>0</v>
      </c>
      <c r="AA31" s="84"/>
      <c r="AB31" s="84"/>
      <c r="AC31" s="17" t="str">
        <f>IFERROR(VLOOKUP($AB$29,'Hourly Rates'!$A$21:$F$41,6,FALSE)*AB31*AA31,"0")</f>
        <v>0</v>
      </c>
      <c r="AD31" s="84"/>
      <c r="AE31" s="84"/>
      <c r="AF31" s="17" t="str">
        <f>IFERROR(VLOOKUP($AE$29,'Hourly Rates'!$A$21:$F$41,6,FALSE)*AE31*AD31,"0")</f>
        <v>0</v>
      </c>
      <c r="AG31" s="84"/>
      <c r="AH31" s="84"/>
      <c r="AI31" s="17" t="str">
        <f>IFERROR(VLOOKUP($AH$29,'Hourly Rates'!$A$21:$F$41,6,FALSE)*AH31*AG31,"0")</f>
        <v>0</v>
      </c>
      <c r="AJ31" s="84"/>
      <c r="AK31" s="84"/>
      <c r="AL31" s="17" t="str">
        <f>IFERROR(VLOOKUP($AK$29,'Hourly Rates'!$A$21:$F$41,6,FALSE)*AK31*AJ31,"0")</f>
        <v>0</v>
      </c>
      <c r="AM31" s="11">
        <f>P31+T31+W31+Z31+AC31+AF31+AI31+AL31</f>
        <v>0</v>
      </c>
      <c r="AN31" s="11">
        <f>(K31-AM31)</f>
        <v>0</v>
      </c>
      <c r="AP31" s="1"/>
      <c r="AQ31" s="1"/>
      <c r="AR31" s="1"/>
      <c r="AS31" s="1"/>
      <c r="AT31" s="1"/>
      <c r="AU31" s="1"/>
      <c r="AV31" s="14"/>
      <c r="AW31" s="15"/>
      <c r="AX31" s="8"/>
      <c r="AY31" s="8"/>
      <c r="AZ31" s="8"/>
      <c r="BA31" s="8"/>
      <c r="BB31" s="8"/>
      <c r="BC31" s="14"/>
      <c r="BD31" s="14"/>
      <c r="BE31" s="14"/>
      <c r="BF31" s="14"/>
      <c r="BG31" s="14"/>
      <c r="BH31" s="14"/>
      <c r="BI31" s="14"/>
      <c r="BJ31" s="15"/>
      <c r="BL31" s="7"/>
    </row>
    <row r="32" spans="2:65" x14ac:dyDescent="0.3">
      <c r="C32" s="41" t="s">
        <v>13</v>
      </c>
      <c r="D32" s="83"/>
      <c r="E32" s="83"/>
      <c r="F32" s="83"/>
      <c r="G32" s="83"/>
      <c r="H32" s="83"/>
      <c r="I32" s="5">
        <f t="shared" si="14"/>
        <v>0</v>
      </c>
      <c r="J32" s="5">
        <f t="shared" ref="J32:J35" si="15">SUM(D32:H32)</f>
        <v>0</v>
      </c>
      <c r="K32" s="6">
        <f>J32*F14</f>
        <v>0</v>
      </c>
      <c r="M32" s="84"/>
      <c r="N32" s="84"/>
      <c r="O32" s="17">
        <f t="shared" ref="O32:O36" si="16">M32*N32</f>
        <v>0</v>
      </c>
      <c r="P32" s="11" t="str">
        <f>IFERROR(VLOOKUP($O$29,'Hourly Rates'!$A$5:$F$14,6,FALSE)*O32,"0")</f>
        <v>0</v>
      </c>
      <c r="Q32" s="84"/>
      <c r="R32" s="84"/>
      <c r="S32" s="17">
        <f t="shared" ref="S32:S36" si="17">Q32*R32</f>
        <v>0</v>
      </c>
      <c r="T32" s="11" t="str">
        <f>IFERROR(VLOOKUP($S$29,'Hourly Rates'!$A$5:$F$14,6,FALSE)*S32,"0")</f>
        <v>0</v>
      </c>
      <c r="U32" s="84"/>
      <c r="V32" s="84"/>
      <c r="W32" s="17" t="str">
        <f>IFERROR(VLOOKUP($V$29,'Hourly Rates'!$A$21:$F$41,6,FALSE)*V32*U32,"0")</f>
        <v>0</v>
      </c>
      <c r="X32" s="84"/>
      <c r="Y32" s="84"/>
      <c r="Z32" s="17" t="str">
        <f>IFERROR(VLOOKUP($Y$29,'Hourly Rates'!$A$21:$F$41,6,FALSE)*Y32*X32,"0")</f>
        <v>0</v>
      </c>
      <c r="AA32" s="84"/>
      <c r="AB32" s="84"/>
      <c r="AC32" s="17" t="str">
        <f>IFERROR(VLOOKUP($AB$29,'Hourly Rates'!$A$21:$F$41,6,FALSE)*AB32*AA32,"0")</f>
        <v>0</v>
      </c>
      <c r="AD32" s="84"/>
      <c r="AE32" s="84"/>
      <c r="AF32" s="17" t="str">
        <f>IFERROR(VLOOKUP($AE$29,'Hourly Rates'!$A$21:$F$41,6,FALSE)*AE32*AD32,"0")</f>
        <v>0</v>
      </c>
      <c r="AG32" s="84"/>
      <c r="AH32" s="84"/>
      <c r="AI32" s="17" t="str">
        <f>IFERROR(VLOOKUP($AH$29,'Hourly Rates'!$A$21:$F$41,6,FALSE)*AH32*AG32,"0")</f>
        <v>0</v>
      </c>
      <c r="AJ32" s="84"/>
      <c r="AK32" s="84"/>
      <c r="AL32" s="17" t="str">
        <f>IFERROR(VLOOKUP($AK$29,'Hourly Rates'!$A$21:$F$41,6,FALSE)*AK32*AJ32,"0")</f>
        <v>0</v>
      </c>
      <c r="AM32" s="11">
        <f t="shared" ref="AM32:AM36" si="18">P32+T32+W32+Z32+AC32+AF32+AI32+AL32</f>
        <v>0</v>
      </c>
      <c r="AN32" s="11">
        <f t="shared" ref="AN32:AN36" si="19">(K32-AM32)</f>
        <v>0</v>
      </c>
      <c r="AP32" s="1"/>
      <c r="AQ32" s="1"/>
      <c r="AR32" s="1"/>
      <c r="AS32" s="1"/>
      <c r="AT32" s="1"/>
      <c r="AU32" s="1"/>
      <c r="AV32" s="14"/>
      <c r="AW32" s="15"/>
      <c r="AX32" s="8"/>
      <c r="AY32" s="8"/>
      <c r="AZ32" s="8"/>
      <c r="BA32" s="8"/>
      <c r="BB32" s="8"/>
      <c r="BC32" s="14"/>
      <c r="BD32" s="14"/>
      <c r="BE32" s="14"/>
      <c r="BF32" s="14"/>
      <c r="BG32" s="14"/>
      <c r="BH32" s="14"/>
      <c r="BI32" s="14"/>
      <c r="BJ32" s="15"/>
      <c r="BL32" s="7"/>
    </row>
    <row r="33" spans="3:64" x14ac:dyDescent="0.3">
      <c r="C33" s="41" t="s">
        <v>24</v>
      </c>
      <c r="D33" s="83"/>
      <c r="E33" s="83"/>
      <c r="F33" s="83"/>
      <c r="G33" s="83"/>
      <c r="H33" s="83"/>
      <c r="I33" s="5">
        <f t="shared" si="14"/>
        <v>0</v>
      </c>
      <c r="J33" s="5">
        <f t="shared" si="15"/>
        <v>0</v>
      </c>
      <c r="K33" s="6">
        <f>J33*G14</f>
        <v>0</v>
      </c>
      <c r="M33" s="84"/>
      <c r="N33" s="84"/>
      <c r="O33" s="17">
        <f t="shared" si="16"/>
        <v>0</v>
      </c>
      <c r="P33" s="11" t="str">
        <f>IFERROR(VLOOKUP($O$29,'Hourly Rates'!$A$5:$F$14,6,FALSE)*O33,"0")</f>
        <v>0</v>
      </c>
      <c r="Q33" s="84"/>
      <c r="R33" s="84"/>
      <c r="S33" s="17">
        <f t="shared" si="17"/>
        <v>0</v>
      </c>
      <c r="T33" s="11" t="str">
        <f>IFERROR(VLOOKUP($S$29,'Hourly Rates'!$A$5:$F$14,6,FALSE)*S33,"0")</f>
        <v>0</v>
      </c>
      <c r="U33" s="84"/>
      <c r="V33" s="84"/>
      <c r="W33" s="17" t="str">
        <f>IFERROR(VLOOKUP($V$29,'Hourly Rates'!$A$21:$F$41,6,FALSE)*V33*U33,"0")</f>
        <v>0</v>
      </c>
      <c r="X33" s="84"/>
      <c r="Y33" s="84"/>
      <c r="Z33" s="17" t="str">
        <f>IFERROR(VLOOKUP($Y$29,'Hourly Rates'!$A$21:$F$41,6,FALSE)*Y33*X33,"0")</f>
        <v>0</v>
      </c>
      <c r="AA33" s="84"/>
      <c r="AB33" s="84"/>
      <c r="AC33" s="17" t="str">
        <f>IFERROR(VLOOKUP($AB$29,'Hourly Rates'!$A$21:$F$41,6,FALSE)*AB33*AA33,"0")</f>
        <v>0</v>
      </c>
      <c r="AD33" s="84"/>
      <c r="AE33" s="84"/>
      <c r="AF33" s="17" t="str">
        <f>IFERROR(VLOOKUP($AE$29,'Hourly Rates'!$A$21:$F$41,6,FALSE)*AE33*AD33,"0")</f>
        <v>0</v>
      </c>
      <c r="AG33" s="84"/>
      <c r="AH33" s="84"/>
      <c r="AI33" s="17" t="str">
        <f>IFERROR(VLOOKUP($AH$29,'Hourly Rates'!$A$21:$F$41,6,FALSE)*AH33*AG33,"0")</f>
        <v>0</v>
      </c>
      <c r="AJ33" s="84"/>
      <c r="AK33" s="84"/>
      <c r="AL33" s="17" t="str">
        <f>IFERROR(VLOOKUP($AK$29,'Hourly Rates'!$A$21:$F$41,6,FALSE)*AK33*AJ33,"0")</f>
        <v>0</v>
      </c>
      <c r="AM33" s="11">
        <f t="shared" si="18"/>
        <v>0</v>
      </c>
      <c r="AN33" s="11">
        <f t="shared" si="19"/>
        <v>0</v>
      </c>
      <c r="AP33" s="1"/>
      <c r="AQ33" s="1"/>
      <c r="AR33" s="1"/>
      <c r="AS33" s="1"/>
      <c r="AT33" s="1"/>
      <c r="AU33" s="1"/>
      <c r="AV33" s="14"/>
      <c r="AW33" s="15"/>
      <c r="AX33" s="8"/>
      <c r="AY33" s="8"/>
      <c r="AZ33" s="8"/>
      <c r="BA33" s="8"/>
      <c r="BB33" s="8"/>
      <c r="BC33" s="14"/>
      <c r="BD33" s="14"/>
      <c r="BE33" s="14"/>
      <c r="BF33" s="14"/>
      <c r="BG33" s="14"/>
      <c r="BH33" s="14"/>
      <c r="BI33" s="14"/>
      <c r="BJ33" s="15"/>
      <c r="BL33" s="7"/>
    </row>
    <row r="34" spans="3:64" x14ac:dyDescent="0.3">
      <c r="C34" s="41" t="s">
        <v>14</v>
      </c>
      <c r="D34" s="83"/>
      <c r="E34" s="83"/>
      <c r="F34" s="83"/>
      <c r="G34" s="83"/>
      <c r="H34" s="83"/>
      <c r="I34" s="5">
        <f t="shared" si="14"/>
        <v>0</v>
      </c>
      <c r="J34" s="5">
        <f t="shared" si="15"/>
        <v>0</v>
      </c>
      <c r="K34" s="6">
        <f>J34*H14</f>
        <v>0</v>
      </c>
      <c r="M34" s="84"/>
      <c r="N34" s="84"/>
      <c r="O34" s="17">
        <f t="shared" si="16"/>
        <v>0</v>
      </c>
      <c r="P34" s="11" t="str">
        <f>IFERROR(VLOOKUP($O$29,'Hourly Rates'!$A$5:$F$14,6,FALSE)*O34,"0")</f>
        <v>0</v>
      </c>
      <c r="Q34" s="84"/>
      <c r="R34" s="84"/>
      <c r="S34" s="17">
        <f t="shared" si="17"/>
        <v>0</v>
      </c>
      <c r="T34" s="11" t="str">
        <f>IFERROR(VLOOKUP($S$29,'Hourly Rates'!$A$5:$F$14,6,FALSE)*S34,"0")</f>
        <v>0</v>
      </c>
      <c r="U34" s="84"/>
      <c r="V34" s="84"/>
      <c r="W34" s="17" t="str">
        <f>IFERROR(VLOOKUP($V$29,'Hourly Rates'!$A$21:$F$41,6,FALSE)*V34*U34,"0")</f>
        <v>0</v>
      </c>
      <c r="X34" s="84"/>
      <c r="Y34" s="84"/>
      <c r="Z34" s="17" t="str">
        <f>IFERROR(VLOOKUP($Y$29,'Hourly Rates'!$A$21:$F$41,6,FALSE)*Y34*X34,"0")</f>
        <v>0</v>
      </c>
      <c r="AA34" s="84"/>
      <c r="AB34" s="84"/>
      <c r="AC34" s="17" t="str">
        <f>IFERROR(VLOOKUP($AB$29,'Hourly Rates'!$A$21:$F$41,6,FALSE)*AB34*AA34,"0")</f>
        <v>0</v>
      </c>
      <c r="AD34" s="84"/>
      <c r="AE34" s="84"/>
      <c r="AF34" s="17" t="str">
        <f>IFERROR(VLOOKUP($AE$29,'Hourly Rates'!$A$21:$F$41,6,FALSE)*AE34*AD34,"0")</f>
        <v>0</v>
      </c>
      <c r="AG34" s="84"/>
      <c r="AH34" s="84"/>
      <c r="AI34" s="17" t="str">
        <f>IFERROR(VLOOKUP($AH$29,'Hourly Rates'!$A$21:$F$41,6,FALSE)*AH34*AG34,"0")</f>
        <v>0</v>
      </c>
      <c r="AJ34" s="84"/>
      <c r="AK34" s="84"/>
      <c r="AL34" s="17" t="str">
        <f>IFERROR(VLOOKUP($AK$29,'Hourly Rates'!$A$21:$F$41,6,FALSE)*AK34*AJ34,"0")</f>
        <v>0</v>
      </c>
      <c r="AM34" s="11">
        <f t="shared" si="18"/>
        <v>0</v>
      </c>
      <c r="AN34" s="11">
        <f t="shared" si="19"/>
        <v>0</v>
      </c>
      <c r="AP34" s="1"/>
      <c r="AQ34" s="1"/>
      <c r="AR34" s="1"/>
      <c r="AS34" s="1"/>
      <c r="AT34" s="1"/>
      <c r="AU34" s="1"/>
      <c r="AV34" s="14"/>
      <c r="AW34" s="15"/>
      <c r="AX34" s="8"/>
      <c r="AY34" s="8"/>
      <c r="AZ34" s="8"/>
      <c r="BA34" s="8"/>
      <c r="BB34" s="8"/>
      <c r="BC34" s="14"/>
      <c r="BD34" s="14"/>
      <c r="BE34" s="14"/>
      <c r="BF34" s="14"/>
      <c r="BG34" s="14"/>
      <c r="BH34" s="14"/>
      <c r="BI34" s="14"/>
      <c r="BJ34" s="15"/>
      <c r="BL34" s="7"/>
    </row>
    <row r="35" spans="3:64" x14ac:dyDescent="0.3">
      <c r="C35" s="41" t="s">
        <v>23</v>
      </c>
      <c r="D35" s="83"/>
      <c r="E35" s="83"/>
      <c r="F35" s="83"/>
      <c r="G35" s="83"/>
      <c r="H35" s="83"/>
      <c r="I35" s="5">
        <f t="shared" si="14"/>
        <v>0</v>
      </c>
      <c r="J35" s="5">
        <f t="shared" si="15"/>
        <v>0</v>
      </c>
      <c r="K35" s="6">
        <f>J35*I14</f>
        <v>0</v>
      </c>
      <c r="M35" s="84"/>
      <c r="N35" s="84"/>
      <c r="O35" s="17">
        <f t="shared" si="16"/>
        <v>0</v>
      </c>
      <c r="P35" s="11" t="str">
        <f>IFERROR(VLOOKUP($O$29,'Hourly Rates'!$A$5:$F$14,6,FALSE)*O35,"0")</f>
        <v>0</v>
      </c>
      <c r="Q35" s="84"/>
      <c r="R35" s="84"/>
      <c r="S35" s="17">
        <f t="shared" si="17"/>
        <v>0</v>
      </c>
      <c r="T35" s="11" t="str">
        <f>IFERROR(VLOOKUP($S$29,'Hourly Rates'!$A$5:$F$14,6,FALSE)*S35,"0")</f>
        <v>0</v>
      </c>
      <c r="U35" s="84"/>
      <c r="V35" s="84"/>
      <c r="W35" s="17" t="str">
        <f>IFERROR(VLOOKUP($V$29,'Hourly Rates'!$A$21:$F$41,6,FALSE)*V35*U35,"0")</f>
        <v>0</v>
      </c>
      <c r="X35" s="84"/>
      <c r="Y35" s="84"/>
      <c r="Z35" s="17" t="str">
        <f>IFERROR(VLOOKUP($Y$29,'Hourly Rates'!$A$21:$F$41,6,FALSE)*Y35*X35,"0")</f>
        <v>0</v>
      </c>
      <c r="AA35" s="84"/>
      <c r="AB35" s="84"/>
      <c r="AC35" s="17" t="str">
        <f>IFERROR(VLOOKUP($AB$29,'Hourly Rates'!$A$21:$F$41,6,FALSE)*AB35*AA35,"0")</f>
        <v>0</v>
      </c>
      <c r="AD35" s="84"/>
      <c r="AE35" s="84"/>
      <c r="AF35" s="17" t="str">
        <f>IFERROR(VLOOKUP($AE$29,'Hourly Rates'!$A$21:$F$41,6,FALSE)*AE35*AD35,"0")</f>
        <v>0</v>
      </c>
      <c r="AG35" s="84"/>
      <c r="AH35" s="84"/>
      <c r="AI35" s="17" t="str">
        <f>IFERROR(VLOOKUP($AH$29,'Hourly Rates'!$A$21:$F$41,6,FALSE)*AH35*AG35,"0")</f>
        <v>0</v>
      </c>
      <c r="AJ35" s="84"/>
      <c r="AK35" s="84"/>
      <c r="AL35" s="17" t="str">
        <f>IFERROR(VLOOKUP($AK$29,'Hourly Rates'!$A$21:$F$41,6,FALSE)*AK35*AJ35,"0")</f>
        <v>0</v>
      </c>
      <c r="AM35" s="11">
        <f t="shared" si="18"/>
        <v>0</v>
      </c>
      <c r="AN35" s="11">
        <f t="shared" si="19"/>
        <v>0</v>
      </c>
      <c r="AP35" s="1"/>
      <c r="AQ35" s="1"/>
      <c r="AR35" s="1"/>
      <c r="AS35" s="1"/>
      <c r="AT35" s="1"/>
      <c r="AU35" s="1"/>
      <c r="AV35" s="14"/>
      <c r="AW35" s="15"/>
      <c r="AX35" s="8"/>
      <c r="AY35" s="8"/>
      <c r="AZ35" s="8"/>
      <c r="BA35" s="8"/>
      <c r="BB35" s="8"/>
      <c r="BC35" s="14"/>
      <c r="BD35" s="14"/>
      <c r="BE35" s="14"/>
      <c r="BF35" s="14"/>
      <c r="BG35" s="14"/>
      <c r="BH35" s="14"/>
      <c r="BI35" s="14"/>
      <c r="BJ35" s="15"/>
      <c r="BL35" s="7"/>
    </row>
    <row r="36" spans="3:64" x14ac:dyDescent="0.3">
      <c r="C36" s="41" t="s">
        <v>15</v>
      </c>
      <c r="D36" s="83"/>
      <c r="E36" s="83"/>
      <c r="F36" s="83"/>
      <c r="G36" s="83"/>
      <c r="H36" s="83"/>
      <c r="I36" s="5">
        <f t="shared" si="14"/>
        <v>0</v>
      </c>
      <c r="J36" s="5">
        <f>SUM(D36:H36)</f>
        <v>0</v>
      </c>
      <c r="K36" s="6">
        <f>J36*D14</f>
        <v>0</v>
      </c>
      <c r="M36" s="84"/>
      <c r="N36" s="84"/>
      <c r="O36" s="17">
        <f t="shared" si="16"/>
        <v>0</v>
      </c>
      <c r="P36" s="11" t="str">
        <f>IFERROR(VLOOKUP($O$29,'Hourly Rates'!$A$5:$F$14,6,FALSE)*O36,"0")</f>
        <v>0</v>
      </c>
      <c r="Q36" s="84"/>
      <c r="R36" s="84"/>
      <c r="S36" s="17">
        <f t="shared" si="17"/>
        <v>0</v>
      </c>
      <c r="T36" s="11" t="str">
        <f>IFERROR(VLOOKUP($S$29,'Hourly Rates'!$A$5:$F$14,6,FALSE)*S36,"0")</f>
        <v>0</v>
      </c>
      <c r="U36" s="84"/>
      <c r="V36" s="84"/>
      <c r="W36" s="17" t="str">
        <f>IFERROR(VLOOKUP($V$29,'Hourly Rates'!$A$21:$F$41,6,FALSE)*V36*U36,"0")</f>
        <v>0</v>
      </c>
      <c r="X36" s="84"/>
      <c r="Y36" s="84"/>
      <c r="Z36" s="17" t="str">
        <f>IFERROR(VLOOKUP($Y$29,'Hourly Rates'!$A$21:$F$41,6,FALSE)*Y36*X36,"0")</f>
        <v>0</v>
      </c>
      <c r="AA36" s="84"/>
      <c r="AB36" s="84"/>
      <c r="AC36" s="17" t="str">
        <f>IFERROR(VLOOKUP($AB$29,'Hourly Rates'!$A$21:$F$41,6,FALSE)*AB36*AA36,"0")</f>
        <v>0</v>
      </c>
      <c r="AD36" s="84"/>
      <c r="AE36" s="84"/>
      <c r="AF36" s="17" t="str">
        <f>IFERROR(VLOOKUP($AE$29,'Hourly Rates'!$A$21:$F$41,6,FALSE)*AE36*AD36,"0")</f>
        <v>0</v>
      </c>
      <c r="AG36" s="84"/>
      <c r="AH36" s="84"/>
      <c r="AI36" s="17" t="str">
        <f>IFERROR(VLOOKUP($AH$29,'Hourly Rates'!$A$21:$F$41,6,FALSE)*AH36*AG36,"0")</f>
        <v>0</v>
      </c>
      <c r="AJ36" s="84"/>
      <c r="AK36" s="84"/>
      <c r="AL36" s="17" t="str">
        <f>IFERROR(VLOOKUP($AK$29,'Hourly Rates'!$A$21:$F$41,6,FALSE)*AK36*AJ36,"0")</f>
        <v>0</v>
      </c>
      <c r="AM36" s="11">
        <f t="shared" si="18"/>
        <v>0</v>
      </c>
      <c r="AN36" s="11">
        <f t="shared" si="19"/>
        <v>0</v>
      </c>
      <c r="AP36" s="1"/>
      <c r="AQ36" s="1"/>
      <c r="AR36" s="1"/>
      <c r="AS36" s="1"/>
      <c r="AT36" s="1"/>
      <c r="AU36" s="1"/>
      <c r="AV36" s="14"/>
      <c r="AW36" s="15"/>
      <c r="AX36" s="8"/>
      <c r="AY36" s="8"/>
      <c r="AZ36" s="8"/>
      <c r="BA36" s="8"/>
      <c r="BB36" s="8"/>
      <c r="BC36" s="14"/>
      <c r="BD36" s="14"/>
      <c r="BE36" s="14"/>
      <c r="BF36" s="14"/>
      <c r="BG36" s="14"/>
      <c r="BH36" s="14"/>
      <c r="BI36" s="14"/>
      <c r="BJ36" s="15"/>
      <c r="BL36" s="7"/>
    </row>
    <row r="37" spans="3:64" x14ac:dyDescent="0.3">
      <c r="C37" s="51" t="s">
        <v>30</v>
      </c>
      <c r="D37" s="52"/>
      <c r="E37" s="52"/>
      <c r="F37" s="52"/>
      <c r="G37" s="52"/>
      <c r="H37" s="52"/>
      <c r="I37" s="53">
        <f>SUM(I31:I36)</f>
        <v>0</v>
      </c>
      <c r="J37" s="53">
        <f>SUM(J31:J36)</f>
        <v>0</v>
      </c>
      <c r="K37" s="54">
        <f>SUM(K31:K36)</f>
        <v>0</v>
      </c>
      <c r="M37" s="49">
        <f t="shared" ref="M37:AN37" si="20">SUM(M31:M36)</f>
        <v>0</v>
      </c>
      <c r="N37" s="49"/>
      <c r="O37" s="49">
        <f t="shared" si="20"/>
        <v>0</v>
      </c>
      <c r="P37" s="49">
        <f t="shared" si="20"/>
        <v>0</v>
      </c>
      <c r="Q37" s="49">
        <f t="shared" ref="Q37" si="21">SUM(Q31:Q36)</f>
        <v>0</v>
      </c>
      <c r="R37" s="49"/>
      <c r="S37" s="49">
        <f t="shared" ref="S37:T37" si="22">SUM(S31:S36)</f>
        <v>0</v>
      </c>
      <c r="T37" s="49">
        <f t="shared" si="22"/>
        <v>0</v>
      </c>
      <c r="U37" s="49">
        <f t="shared" ref="U37:AI37" si="23">SUM(U31:U36)</f>
        <v>0</v>
      </c>
      <c r="V37" s="49"/>
      <c r="W37" s="49">
        <f t="shared" si="23"/>
        <v>0</v>
      </c>
      <c r="X37" s="49">
        <f t="shared" ref="X37" si="24">SUM(X31:X36)</f>
        <v>0</v>
      </c>
      <c r="Y37" s="49"/>
      <c r="Z37" s="49">
        <f t="shared" ref="Z37:AA37" si="25">SUM(Z31:Z36)</f>
        <v>0</v>
      </c>
      <c r="AA37" s="49">
        <f t="shared" si="25"/>
        <v>0</v>
      </c>
      <c r="AB37" s="49"/>
      <c r="AC37" s="49">
        <f t="shared" ref="AC37:AD37" si="26">SUM(AC31:AC36)</f>
        <v>0</v>
      </c>
      <c r="AD37" s="49">
        <f t="shared" si="26"/>
        <v>0</v>
      </c>
      <c r="AE37" s="49"/>
      <c r="AF37" s="49">
        <f t="shared" ref="AF37" si="27">SUM(AF31:AF36)</f>
        <v>0</v>
      </c>
      <c r="AG37" s="49">
        <f t="shared" si="23"/>
        <v>0</v>
      </c>
      <c r="AH37" s="49"/>
      <c r="AI37" s="49">
        <f t="shared" si="23"/>
        <v>0</v>
      </c>
      <c r="AJ37" s="49">
        <f t="shared" si="20"/>
        <v>0</v>
      </c>
      <c r="AK37" s="49"/>
      <c r="AL37" s="49">
        <f>SUM(AL31:AL36)</f>
        <v>0</v>
      </c>
      <c r="AM37" s="49">
        <f t="shared" si="20"/>
        <v>0</v>
      </c>
      <c r="AN37" s="50">
        <f t="shared" si="20"/>
        <v>0</v>
      </c>
      <c r="AP37" s="1"/>
      <c r="AQ37" s="1"/>
      <c r="AR37" s="1"/>
      <c r="AS37" s="1"/>
      <c r="AT37" s="1"/>
      <c r="AU37" s="1"/>
      <c r="AV37" s="14"/>
      <c r="AW37" s="15"/>
      <c r="AX37" s="8"/>
      <c r="AY37" s="8"/>
      <c r="AZ37" s="8"/>
      <c r="BA37" s="8"/>
      <c r="BB37" s="8"/>
      <c r="BC37" s="14"/>
      <c r="BD37" s="14"/>
      <c r="BE37" s="14"/>
      <c r="BF37" s="14"/>
      <c r="BG37" s="14"/>
      <c r="BH37" s="14"/>
      <c r="BI37" s="14"/>
      <c r="BJ37" s="15"/>
      <c r="BL37" s="7"/>
    </row>
    <row r="38" spans="3:64" x14ac:dyDescent="0.3">
      <c r="C38" s="39"/>
      <c r="D38" s="1"/>
      <c r="E38" s="1"/>
      <c r="F38" s="1"/>
      <c r="G38" s="1"/>
      <c r="H38" s="1"/>
      <c r="I38" s="1"/>
      <c r="J38" s="14"/>
      <c r="K38" s="1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3"/>
      <c r="AP38" s="1"/>
      <c r="AQ38" s="1"/>
      <c r="AR38" s="1"/>
      <c r="AS38" s="1"/>
      <c r="AT38" s="1"/>
      <c r="AU38" s="1"/>
      <c r="AV38" s="14"/>
      <c r="AW38" s="15"/>
      <c r="AX38" s="8"/>
      <c r="AY38" s="8"/>
      <c r="AZ38" s="8"/>
      <c r="BA38" s="8"/>
      <c r="BB38" s="8"/>
      <c r="BC38" s="14"/>
      <c r="BD38" s="14"/>
      <c r="BE38" s="14"/>
      <c r="BF38" s="14"/>
      <c r="BG38" s="14"/>
      <c r="BH38" s="14"/>
      <c r="BI38" s="14"/>
      <c r="BJ38" s="15"/>
      <c r="BL38" s="7"/>
    </row>
    <row r="39" spans="3:64" ht="1.5" customHeight="1" x14ac:dyDescent="0.3">
      <c r="C39" s="39"/>
      <c r="D39" s="1"/>
      <c r="E39" s="1"/>
      <c r="F39" s="1"/>
      <c r="G39" s="1"/>
      <c r="H39" s="1"/>
      <c r="I39" s="1"/>
      <c r="J39" s="14"/>
      <c r="K39" s="15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3"/>
      <c r="AP39" s="1"/>
      <c r="AQ39" s="1"/>
      <c r="AR39" s="1"/>
      <c r="AS39" s="1"/>
      <c r="AT39" s="1"/>
      <c r="AU39" s="1"/>
      <c r="AV39" s="14"/>
      <c r="AW39" s="15"/>
      <c r="AX39" s="8"/>
      <c r="AY39" s="8"/>
      <c r="AZ39" s="8"/>
      <c r="BA39" s="8"/>
      <c r="BB39" s="8"/>
      <c r="BC39" s="14"/>
      <c r="BD39" s="14"/>
      <c r="BE39" s="14"/>
      <c r="BF39" s="14"/>
      <c r="BG39" s="14"/>
      <c r="BH39" s="14"/>
      <c r="BI39" s="14"/>
      <c r="BJ39" s="15"/>
      <c r="BL39" s="7"/>
    </row>
    <row r="40" spans="3:64" hidden="1" x14ac:dyDescent="0.3">
      <c r="C40" s="39"/>
      <c r="D40" s="1"/>
      <c r="E40" s="1"/>
      <c r="F40" s="1"/>
      <c r="G40" s="1"/>
      <c r="H40" s="1"/>
      <c r="I40" s="1"/>
      <c r="J40" s="14"/>
      <c r="K40" s="15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3"/>
      <c r="AP40" s="1"/>
      <c r="AQ40" s="1"/>
      <c r="AR40" s="1"/>
      <c r="AS40" s="1"/>
      <c r="AT40" s="1"/>
      <c r="AU40" s="1"/>
      <c r="AV40" s="14"/>
      <c r="AW40" s="15"/>
      <c r="AX40" s="8"/>
      <c r="AY40" s="8"/>
      <c r="AZ40" s="8"/>
      <c r="BA40" s="8"/>
      <c r="BB40" s="8"/>
      <c r="BC40" s="14"/>
      <c r="BD40" s="14"/>
      <c r="BE40" s="14"/>
      <c r="BF40" s="14"/>
      <c r="BG40" s="14"/>
      <c r="BH40" s="14"/>
      <c r="BI40" s="14"/>
      <c r="BJ40" s="15"/>
      <c r="BL40" s="7"/>
    </row>
    <row r="41" spans="3:64" ht="15.6" x14ac:dyDescent="0.3">
      <c r="C41" s="60" t="s">
        <v>69</v>
      </c>
      <c r="D41" s="1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3"/>
      <c r="AT41" s="1"/>
      <c r="AU41" s="1"/>
      <c r="AV41" s="14"/>
      <c r="AW41" s="15"/>
      <c r="AX41" s="8"/>
      <c r="AY41" s="8"/>
      <c r="AZ41" s="8"/>
      <c r="BA41" s="8"/>
      <c r="BB41" s="8"/>
      <c r="BC41" s="14"/>
      <c r="BD41" s="14"/>
      <c r="BE41" s="14"/>
      <c r="BF41" s="14"/>
      <c r="BG41" s="14"/>
      <c r="BH41" s="14"/>
      <c r="BI41" s="14"/>
      <c r="BJ41" s="15"/>
      <c r="BL41" s="7"/>
    </row>
    <row r="42" spans="3:64" ht="53.4" x14ac:dyDescent="0.3">
      <c r="C42" s="3" t="s">
        <v>4</v>
      </c>
      <c r="D42" s="3" t="s">
        <v>5</v>
      </c>
      <c r="E42" s="3" t="s">
        <v>6</v>
      </c>
      <c r="F42" s="3" t="s">
        <v>7</v>
      </c>
      <c r="G42" s="3" t="s">
        <v>8</v>
      </c>
      <c r="H42" s="3" t="s">
        <v>9</v>
      </c>
      <c r="I42" s="28" t="s">
        <v>27</v>
      </c>
      <c r="J42" s="3" t="s">
        <v>10</v>
      </c>
      <c r="K42" s="4" t="s">
        <v>11</v>
      </c>
      <c r="M42" s="9" t="s">
        <v>19</v>
      </c>
      <c r="N42" s="9" t="s">
        <v>21</v>
      </c>
      <c r="O42" s="9" t="s">
        <v>22</v>
      </c>
      <c r="P42" s="9" t="s">
        <v>173</v>
      </c>
      <c r="Q42" s="9" t="s">
        <v>19</v>
      </c>
      <c r="R42" s="9" t="s">
        <v>21</v>
      </c>
      <c r="S42" s="9" t="s">
        <v>22</v>
      </c>
      <c r="T42" s="9" t="s">
        <v>173</v>
      </c>
      <c r="U42" s="22" t="s">
        <v>20</v>
      </c>
      <c r="V42" s="22" t="s">
        <v>21</v>
      </c>
      <c r="W42" s="22" t="s">
        <v>45</v>
      </c>
      <c r="X42" s="22" t="s">
        <v>20</v>
      </c>
      <c r="Y42" s="22" t="s">
        <v>21</v>
      </c>
      <c r="Z42" s="22" t="s">
        <v>45</v>
      </c>
      <c r="AA42" s="22" t="s">
        <v>20</v>
      </c>
      <c r="AB42" s="22" t="s">
        <v>21</v>
      </c>
      <c r="AC42" s="22" t="s">
        <v>45</v>
      </c>
      <c r="AD42" s="22" t="s">
        <v>20</v>
      </c>
      <c r="AE42" s="22" t="s">
        <v>21</v>
      </c>
      <c r="AF42" s="22" t="s">
        <v>45</v>
      </c>
      <c r="AG42" s="22" t="s">
        <v>20</v>
      </c>
      <c r="AH42" s="22" t="s">
        <v>21</v>
      </c>
      <c r="AI42" s="22" t="s">
        <v>45</v>
      </c>
      <c r="AJ42" s="9" t="s">
        <v>20</v>
      </c>
      <c r="AK42" s="9" t="s">
        <v>21</v>
      </c>
      <c r="AL42" s="22" t="s">
        <v>45</v>
      </c>
      <c r="AM42" s="22" t="s">
        <v>46</v>
      </c>
      <c r="AN42" s="19" t="s">
        <v>61</v>
      </c>
      <c r="AT42" s="1"/>
      <c r="AU42" s="1"/>
      <c r="AV42" s="14"/>
      <c r="AW42" s="15"/>
      <c r="AX42" s="8"/>
      <c r="AY42" s="8"/>
      <c r="AZ42" s="8"/>
      <c r="BA42" s="8"/>
      <c r="BB42" s="8"/>
      <c r="BC42" s="14"/>
      <c r="BD42" s="14"/>
      <c r="BE42" s="14"/>
      <c r="BF42" s="14"/>
      <c r="BG42" s="14"/>
      <c r="BH42" s="14"/>
      <c r="BI42" s="14"/>
      <c r="BJ42" s="15"/>
      <c r="BL42" s="7"/>
    </row>
    <row r="43" spans="3:64" x14ac:dyDescent="0.3">
      <c r="C43" s="41" t="s">
        <v>12</v>
      </c>
      <c r="D43" s="5">
        <f t="shared" ref="D43:K48" si="28">D19+D31</f>
        <v>0</v>
      </c>
      <c r="E43" s="5">
        <f t="shared" si="28"/>
        <v>0</v>
      </c>
      <c r="F43" s="5">
        <f t="shared" si="28"/>
        <v>0</v>
      </c>
      <c r="G43" s="5">
        <f t="shared" si="28"/>
        <v>0</v>
      </c>
      <c r="H43" s="5">
        <f t="shared" si="28"/>
        <v>0</v>
      </c>
      <c r="I43" s="5">
        <f t="shared" si="28"/>
        <v>0</v>
      </c>
      <c r="J43" s="5">
        <f t="shared" si="28"/>
        <v>0</v>
      </c>
      <c r="K43" s="6">
        <f t="shared" si="28"/>
        <v>0</v>
      </c>
      <c r="M43" s="41">
        <f t="shared" ref="M43:AN43" si="29">M19+M31</f>
        <v>0</v>
      </c>
      <c r="N43" s="41"/>
      <c r="O43" s="41">
        <f t="shared" si="29"/>
        <v>0</v>
      </c>
      <c r="P43" s="11">
        <f t="shared" si="29"/>
        <v>0</v>
      </c>
      <c r="Q43" s="11">
        <f>Q19+Q31</f>
        <v>0</v>
      </c>
      <c r="R43" s="11"/>
      <c r="S43" s="11">
        <f>S19+S31</f>
        <v>0</v>
      </c>
      <c r="T43" s="11">
        <f>T19+T31</f>
        <v>0</v>
      </c>
      <c r="U43" s="11">
        <f t="shared" si="29"/>
        <v>0</v>
      </c>
      <c r="V43" s="11"/>
      <c r="W43" s="11">
        <f t="shared" si="29"/>
        <v>0</v>
      </c>
      <c r="X43" s="11">
        <f>X19+X31</f>
        <v>0</v>
      </c>
      <c r="Y43" s="11">
        <f>Y19+Y31</f>
        <v>0</v>
      </c>
      <c r="Z43" s="11">
        <f>Z19+Z31</f>
        <v>0</v>
      </c>
      <c r="AA43" s="11">
        <f>AA19+AA31</f>
        <v>0</v>
      </c>
      <c r="AB43" s="11"/>
      <c r="AC43" s="11">
        <f>AC19+AC31</f>
        <v>0</v>
      </c>
      <c r="AD43" s="11">
        <f>AD19+AD31</f>
        <v>0</v>
      </c>
      <c r="AE43" s="11"/>
      <c r="AF43" s="11">
        <f>AF19+AF31</f>
        <v>0</v>
      </c>
      <c r="AG43" s="11">
        <f t="shared" si="29"/>
        <v>0</v>
      </c>
      <c r="AH43" s="11"/>
      <c r="AI43" s="11">
        <f t="shared" si="29"/>
        <v>0</v>
      </c>
      <c r="AJ43" s="11">
        <f t="shared" si="29"/>
        <v>0</v>
      </c>
      <c r="AK43" s="11"/>
      <c r="AL43" s="11">
        <f t="shared" si="29"/>
        <v>0</v>
      </c>
      <c r="AM43" s="11">
        <f t="shared" si="29"/>
        <v>0</v>
      </c>
      <c r="AN43" s="11">
        <f t="shared" si="29"/>
        <v>0</v>
      </c>
      <c r="AT43" s="1"/>
      <c r="AU43" s="1"/>
      <c r="AV43" s="14"/>
      <c r="AW43" s="15"/>
      <c r="AX43" s="8"/>
      <c r="AY43" s="8"/>
      <c r="AZ43" s="8"/>
      <c r="BA43" s="8"/>
      <c r="BB43" s="8"/>
      <c r="BC43" s="14"/>
      <c r="BD43" s="14"/>
      <c r="BE43" s="14"/>
      <c r="BF43" s="14"/>
      <c r="BG43" s="14"/>
      <c r="BH43" s="14"/>
      <c r="BI43" s="14"/>
      <c r="BJ43" s="15"/>
      <c r="BL43" s="7"/>
    </row>
    <row r="44" spans="3:64" x14ac:dyDescent="0.3">
      <c r="C44" s="41" t="s">
        <v>13</v>
      </c>
      <c r="D44" s="5">
        <f t="shared" si="28"/>
        <v>0</v>
      </c>
      <c r="E44" s="5">
        <f t="shared" si="28"/>
        <v>0</v>
      </c>
      <c r="F44" s="5">
        <f t="shared" si="28"/>
        <v>0</v>
      </c>
      <c r="G44" s="5">
        <f t="shared" si="28"/>
        <v>0</v>
      </c>
      <c r="H44" s="5">
        <f t="shared" si="28"/>
        <v>0</v>
      </c>
      <c r="I44" s="5">
        <f t="shared" si="28"/>
        <v>0</v>
      </c>
      <c r="J44" s="5">
        <f t="shared" si="28"/>
        <v>0</v>
      </c>
      <c r="K44" s="6">
        <f t="shared" si="28"/>
        <v>0</v>
      </c>
      <c r="M44" s="41">
        <f t="shared" ref="M44:AN44" si="30">M20+M32</f>
        <v>0</v>
      </c>
      <c r="N44" s="41"/>
      <c r="O44" s="41">
        <f t="shared" si="30"/>
        <v>0</v>
      </c>
      <c r="P44" s="11">
        <f t="shared" si="30"/>
        <v>0</v>
      </c>
      <c r="Q44" s="11">
        <f t="shared" si="30"/>
        <v>0</v>
      </c>
      <c r="R44" s="11"/>
      <c r="S44" s="11">
        <f t="shared" ref="S44:T48" si="31">S20+S32</f>
        <v>0</v>
      </c>
      <c r="T44" s="11">
        <f t="shared" si="31"/>
        <v>0</v>
      </c>
      <c r="U44" s="11">
        <f t="shared" si="30"/>
        <v>0</v>
      </c>
      <c r="V44" s="11"/>
      <c r="W44" s="11">
        <f t="shared" si="30"/>
        <v>0</v>
      </c>
      <c r="X44" s="11">
        <f t="shared" si="30"/>
        <v>0</v>
      </c>
      <c r="Y44" s="11">
        <f t="shared" si="30"/>
        <v>0</v>
      </c>
      <c r="Z44" s="11">
        <f t="shared" si="30"/>
        <v>0</v>
      </c>
      <c r="AA44" s="11">
        <f t="shared" si="30"/>
        <v>0</v>
      </c>
      <c r="AB44" s="11"/>
      <c r="AC44" s="11">
        <f t="shared" ref="AC44:AD48" si="32">AC20+AC32</f>
        <v>0</v>
      </c>
      <c r="AD44" s="11">
        <f t="shared" si="32"/>
        <v>0</v>
      </c>
      <c r="AE44" s="11"/>
      <c r="AF44" s="11">
        <f t="shared" ref="AF44:AF48" si="33">AF20+AF32</f>
        <v>0</v>
      </c>
      <c r="AG44" s="11">
        <f t="shared" si="30"/>
        <v>0</v>
      </c>
      <c r="AH44" s="11"/>
      <c r="AI44" s="11">
        <f t="shared" si="30"/>
        <v>0</v>
      </c>
      <c r="AJ44" s="11">
        <f t="shared" si="30"/>
        <v>0</v>
      </c>
      <c r="AK44" s="11"/>
      <c r="AL44" s="11">
        <f t="shared" si="30"/>
        <v>0</v>
      </c>
      <c r="AM44" s="11">
        <f t="shared" si="30"/>
        <v>0</v>
      </c>
      <c r="AN44" s="11">
        <f t="shared" si="30"/>
        <v>0</v>
      </c>
      <c r="AT44" s="1"/>
      <c r="AU44" s="1"/>
      <c r="AV44" s="14"/>
      <c r="AW44" s="15"/>
      <c r="AX44" s="8"/>
      <c r="AY44" s="8"/>
      <c r="AZ44" s="8"/>
      <c r="BA44" s="8"/>
      <c r="BB44" s="8"/>
      <c r="BC44" s="14"/>
      <c r="BD44" s="14"/>
      <c r="BE44" s="14"/>
      <c r="BF44" s="14"/>
      <c r="BG44" s="14"/>
      <c r="BH44" s="14"/>
      <c r="BI44" s="14"/>
      <c r="BJ44" s="15"/>
      <c r="BL44" s="7"/>
    </row>
    <row r="45" spans="3:64" x14ac:dyDescent="0.3">
      <c r="C45" s="41" t="s">
        <v>0</v>
      </c>
      <c r="D45" s="5">
        <f t="shared" si="28"/>
        <v>0</v>
      </c>
      <c r="E45" s="5">
        <f t="shared" si="28"/>
        <v>0</v>
      </c>
      <c r="F45" s="5">
        <f t="shared" si="28"/>
        <v>0</v>
      </c>
      <c r="G45" s="5">
        <f t="shared" si="28"/>
        <v>0</v>
      </c>
      <c r="H45" s="5">
        <f t="shared" si="28"/>
        <v>0</v>
      </c>
      <c r="I45" s="5">
        <f t="shared" si="28"/>
        <v>0</v>
      </c>
      <c r="J45" s="5">
        <f t="shared" si="28"/>
        <v>0</v>
      </c>
      <c r="K45" s="6">
        <f t="shared" si="28"/>
        <v>0</v>
      </c>
      <c r="M45" s="41">
        <f t="shared" ref="M45:AN45" si="34">M21+M33</f>
        <v>0</v>
      </c>
      <c r="N45" s="41"/>
      <c r="O45" s="41">
        <f t="shared" si="34"/>
        <v>0</v>
      </c>
      <c r="P45" s="11">
        <f t="shared" si="34"/>
        <v>0</v>
      </c>
      <c r="Q45" s="11">
        <f t="shared" si="34"/>
        <v>0</v>
      </c>
      <c r="R45" s="11"/>
      <c r="S45" s="11">
        <f t="shared" si="31"/>
        <v>0</v>
      </c>
      <c r="T45" s="11">
        <f t="shared" si="31"/>
        <v>0</v>
      </c>
      <c r="U45" s="11">
        <f t="shared" si="34"/>
        <v>0</v>
      </c>
      <c r="V45" s="11"/>
      <c r="W45" s="11">
        <f t="shared" si="34"/>
        <v>0</v>
      </c>
      <c r="X45" s="11">
        <f t="shared" si="34"/>
        <v>0</v>
      </c>
      <c r="Y45" s="11">
        <f t="shared" si="34"/>
        <v>0</v>
      </c>
      <c r="Z45" s="11">
        <f t="shared" si="34"/>
        <v>0</v>
      </c>
      <c r="AA45" s="11">
        <f t="shared" si="34"/>
        <v>0</v>
      </c>
      <c r="AB45" s="11"/>
      <c r="AC45" s="11">
        <f t="shared" si="32"/>
        <v>0</v>
      </c>
      <c r="AD45" s="11">
        <f t="shared" si="32"/>
        <v>0</v>
      </c>
      <c r="AE45" s="11"/>
      <c r="AF45" s="11">
        <f t="shared" si="33"/>
        <v>0</v>
      </c>
      <c r="AG45" s="11">
        <f t="shared" si="34"/>
        <v>0</v>
      </c>
      <c r="AH45" s="11"/>
      <c r="AI45" s="11">
        <f t="shared" si="34"/>
        <v>0</v>
      </c>
      <c r="AJ45" s="11">
        <f t="shared" si="34"/>
        <v>0</v>
      </c>
      <c r="AK45" s="11"/>
      <c r="AL45" s="11">
        <f t="shared" si="34"/>
        <v>0</v>
      </c>
      <c r="AM45" s="11">
        <f t="shared" si="34"/>
        <v>0</v>
      </c>
      <c r="AN45" s="11">
        <f t="shared" si="34"/>
        <v>0</v>
      </c>
      <c r="AT45" s="1"/>
      <c r="AU45" s="1"/>
      <c r="AV45" s="14"/>
      <c r="AW45" s="15"/>
      <c r="AX45" s="8"/>
      <c r="AY45" s="8"/>
      <c r="AZ45" s="8"/>
      <c r="BA45" s="8"/>
      <c r="BB45" s="8"/>
      <c r="BC45" s="14"/>
      <c r="BD45" s="14"/>
      <c r="BE45" s="14"/>
      <c r="BF45" s="14"/>
      <c r="BG45" s="14"/>
      <c r="BH45" s="14"/>
      <c r="BI45" s="14"/>
      <c r="BJ45" s="15"/>
      <c r="BL45" s="7"/>
    </row>
    <row r="46" spans="3:64" x14ac:dyDescent="0.3">
      <c r="C46" s="41" t="s">
        <v>14</v>
      </c>
      <c r="D46" s="5">
        <f t="shared" si="28"/>
        <v>0</v>
      </c>
      <c r="E46" s="5">
        <f t="shared" si="28"/>
        <v>0</v>
      </c>
      <c r="F46" s="5">
        <f t="shared" si="28"/>
        <v>0</v>
      </c>
      <c r="G46" s="5">
        <f t="shared" si="28"/>
        <v>0</v>
      </c>
      <c r="H46" s="5">
        <f t="shared" si="28"/>
        <v>0</v>
      </c>
      <c r="I46" s="5">
        <f t="shared" si="28"/>
        <v>0</v>
      </c>
      <c r="J46" s="5">
        <f t="shared" si="28"/>
        <v>0</v>
      </c>
      <c r="K46" s="6">
        <f t="shared" si="28"/>
        <v>0</v>
      </c>
      <c r="M46" s="41">
        <f t="shared" ref="M46:AN46" si="35">M22+M34</f>
        <v>0</v>
      </c>
      <c r="N46" s="41"/>
      <c r="O46" s="41">
        <f t="shared" si="35"/>
        <v>0</v>
      </c>
      <c r="P46" s="11">
        <f t="shared" si="35"/>
        <v>0</v>
      </c>
      <c r="Q46" s="11">
        <f t="shared" si="35"/>
        <v>0</v>
      </c>
      <c r="R46" s="11"/>
      <c r="S46" s="11">
        <f t="shared" si="31"/>
        <v>0</v>
      </c>
      <c r="T46" s="11">
        <f t="shared" si="31"/>
        <v>0</v>
      </c>
      <c r="U46" s="11">
        <f t="shared" si="35"/>
        <v>0</v>
      </c>
      <c r="V46" s="11"/>
      <c r="W46" s="11">
        <f t="shared" si="35"/>
        <v>0</v>
      </c>
      <c r="X46" s="11">
        <f t="shared" si="35"/>
        <v>0</v>
      </c>
      <c r="Y46" s="11">
        <f t="shared" si="35"/>
        <v>0</v>
      </c>
      <c r="Z46" s="11">
        <f t="shared" si="35"/>
        <v>0</v>
      </c>
      <c r="AA46" s="11">
        <f t="shared" si="35"/>
        <v>0</v>
      </c>
      <c r="AB46" s="11"/>
      <c r="AC46" s="11">
        <f t="shared" si="32"/>
        <v>0</v>
      </c>
      <c r="AD46" s="11">
        <f t="shared" si="32"/>
        <v>0</v>
      </c>
      <c r="AE46" s="11"/>
      <c r="AF46" s="11">
        <f t="shared" si="33"/>
        <v>0</v>
      </c>
      <c r="AG46" s="11">
        <f t="shared" si="35"/>
        <v>0</v>
      </c>
      <c r="AH46" s="11"/>
      <c r="AI46" s="11">
        <f t="shared" si="35"/>
        <v>0</v>
      </c>
      <c r="AJ46" s="11">
        <f t="shared" si="35"/>
        <v>0</v>
      </c>
      <c r="AK46" s="11"/>
      <c r="AL46" s="11">
        <f t="shared" si="35"/>
        <v>0</v>
      </c>
      <c r="AM46" s="11">
        <f t="shared" si="35"/>
        <v>0</v>
      </c>
      <c r="AN46" s="11">
        <f t="shared" si="35"/>
        <v>0</v>
      </c>
      <c r="AP46" s="1"/>
      <c r="AQ46" s="1"/>
      <c r="AR46" s="1"/>
      <c r="AS46" s="1"/>
      <c r="AT46" s="1"/>
      <c r="AU46" s="1"/>
      <c r="AV46" s="14"/>
      <c r="AW46" s="15"/>
      <c r="AX46" s="8"/>
      <c r="AY46" s="8"/>
      <c r="AZ46" s="8"/>
      <c r="BA46" s="8"/>
      <c r="BB46" s="8"/>
      <c r="BC46" s="14"/>
      <c r="BD46" s="14"/>
      <c r="BE46" s="14"/>
      <c r="BF46" s="14"/>
      <c r="BG46" s="14"/>
      <c r="BH46" s="14"/>
      <c r="BI46" s="14"/>
      <c r="BJ46" s="15"/>
      <c r="BL46" s="7"/>
    </row>
    <row r="47" spans="3:64" x14ac:dyDescent="0.3">
      <c r="C47" s="41" t="s">
        <v>1</v>
      </c>
      <c r="D47" s="5">
        <f t="shared" si="28"/>
        <v>0</v>
      </c>
      <c r="E47" s="5">
        <f t="shared" si="28"/>
        <v>0</v>
      </c>
      <c r="F47" s="5">
        <f t="shared" si="28"/>
        <v>0</v>
      </c>
      <c r="G47" s="5">
        <f t="shared" si="28"/>
        <v>0</v>
      </c>
      <c r="H47" s="5">
        <f t="shared" si="28"/>
        <v>0</v>
      </c>
      <c r="I47" s="5">
        <f t="shared" si="28"/>
        <v>0</v>
      </c>
      <c r="J47" s="5">
        <f t="shared" si="28"/>
        <v>0</v>
      </c>
      <c r="K47" s="6">
        <f t="shared" si="28"/>
        <v>0</v>
      </c>
      <c r="M47" s="41">
        <f t="shared" ref="M47:AN47" si="36">M23+M35</f>
        <v>0</v>
      </c>
      <c r="N47" s="41"/>
      <c r="O47" s="41">
        <f t="shared" si="36"/>
        <v>0</v>
      </c>
      <c r="P47" s="11">
        <f t="shared" si="36"/>
        <v>0</v>
      </c>
      <c r="Q47" s="11">
        <f t="shared" si="36"/>
        <v>0</v>
      </c>
      <c r="R47" s="11"/>
      <c r="S47" s="11">
        <f t="shared" si="31"/>
        <v>0</v>
      </c>
      <c r="T47" s="11">
        <f t="shared" si="31"/>
        <v>0</v>
      </c>
      <c r="U47" s="11">
        <f t="shared" si="36"/>
        <v>0</v>
      </c>
      <c r="V47" s="11"/>
      <c r="W47" s="11">
        <f t="shared" si="36"/>
        <v>0</v>
      </c>
      <c r="X47" s="11">
        <f t="shared" si="36"/>
        <v>0</v>
      </c>
      <c r="Y47" s="11">
        <f t="shared" si="36"/>
        <v>0</v>
      </c>
      <c r="Z47" s="11">
        <f t="shared" si="36"/>
        <v>0</v>
      </c>
      <c r="AA47" s="11">
        <f t="shared" si="36"/>
        <v>0</v>
      </c>
      <c r="AB47" s="11"/>
      <c r="AC47" s="11">
        <f t="shared" si="32"/>
        <v>0</v>
      </c>
      <c r="AD47" s="11">
        <f t="shared" si="32"/>
        <v>0</v>
      </c>
      <c r="AE47" s="11"/>
      <c r="AF47" s="11">
        <f t="shared" si="33"/>
        <v>0</v>
      </c>
      <c r="AG47" s="11">
        <f t="shared" si="36"/>
        <v>0</v>
      </c>
      <c r="AH47" s="11"/>
      <c r="AI47" s="11">
        <f t="shared" si="36"/>
        <v>0</v>
      </c>
      <c r="AJ47" s="11">
        <f t="shared" si="36"/>
        <v>0</v>
      </c>
      <c r="AK47" s="11"/>
      <c r="AL47" s="11">
        <f t="shared" si="36"/>
        <v>0</v>
      </c>
      <c r="AM47" s="11">
        <f t="shared" si="36"/>
        <v>0</v>
      </c>
      <c r="AN47" s="11">
        <f t="shared" si="36"/>
        <v>0</v>
      </c>
      <c r="AP47" s="1"/>
      <c r="AQ47" s="1"/>
      <c r="AR47" s="1"/>
      <c r="AS47" s="1"/>
      <c r="AT47" s="1"/>
      <c r="AU47" s="1"/>
      <c r="AV47" s="14"/>
      <c r="AW47" s="15"/>
      <c r="AX47" s="8"/>
      <c r="AY47" s="8"/>
      <c r="AZ47" s="8"/>
      <c r="BA47" s="8"/>
      <c r="BB47" s="8"/>
      <c r="BC47" s="14"/>
      <c r="BD47" s="14"/>
      <c r="BE47" s="14"/>
      <c r="BF47" s="14"/>
      <c r="BG47" s="14"/>
      <c r="BH47" s="14"/>
      <c r="BI47" s="14"/>
      <c r="BJ47" s="15"/>
      <c r="BL47" s="7"/>
    </row>
    <row r="48" spans="3:64" x14ac:dyDescent="0.3">
      <c r="C48" s="41" t="s">
        <v>15</v>
      </c>
      <c r="D48" s="5">
        <f t="shared" si="28"/>
        <v>0</v>
      </c>
      <c r="E48" s="5">
        <f t="shared" si="28"/>
        <v>0</v>
      </c>
      <c r="F48" s="5">
        <f t="shared" si="28"/>
        <v>0</v>
      </c>
      <c r="G48" s="5">
        <f t="shared" si="28"/>
        <v>0</v>
      </c>
      <c r="H48" s="5">
        <f t="shared" si="28"/>
        <v>0</v>
      </c>
      <c r="I48" s="5">
        <f t="shared" si="28"/>
        <v>0</v>
      </c>
      <c r="J48" s="5">
        <f t="shared" si="28"/>
        <v>0</v>
      </c>
      <c r="K48" s="6">
        <f t="shared" si="28"/>
        <v>0</v>
      </c>
      <c r="M48" s="41">
        <f t="shared" ref="M48:AN48" si="37">M24+M36</f>
        <v>0</v>
      </c>
      <c r="N48" s="41"/>
      <c r="O48" s="41">
        <f t="shared" si="37"/>
        <v>0</v>
      </c>
      <c r="P48" s="11">
        <f t="shared" si="37"/>
        <v>0</v>
      </c>
      <c r="Q48" s="11">
        <f t="shared" si="37"/>
        <v>0</v>
      </c>
      <c r="R48" s="11"/>
      <c r="S48" s="11">
        <f t="shared" si="31"/>
        <v>0</v>
      </c>
      <c r="T48" s="11">
        <f t="shared" si="31"/>
        <v>0</v>
      </c>
      <c r="U48" s="11">
        <f t="shared" si="37"/>
        <v>0</v>
      </c>
      <c r="V48" s="11"/>
      <c r="W48" s="11">
        <f t="shared" si="37"/>
        <v>0</v>
      </c>
      <c r="X48" s="11">
        <f t="shared" si="37"/>
        <v>0</v>
      </c>
      <c r="Y48" s="11">
        <f t="shared" si="37"/>
        <v>0</v>
      </c>
      <c r="Z48" s="11">
        <f t="shared" si="37"/>
        <v>0</v>
      </c>
      <c r="AA48" s="11">
        <f t="shared" si="37"/>
        <v>0</v>
      </c>
      <c r="AB48" s="11"/>
      <c r="AC48" s="11">
        <f t="shared" si="32"/>
        <v>0</v>
      </c>
      <c r="AD48" s="11">
        <f t="shared" si="32"/>
        <v>0</v>
      </c>
      <c r="AE48" s="11"/>
      <c r="AF48" s="11">
        <f t="shared" si="33"/>
        <v>0</v>
      </c>
      <c r="AG48" s="11">
        <f t="shared" si="37"/>
        <v>0</v>
      </c>
      <c r="AH48" s="11"/>
      <c r="AI48" s="11">
        <f t="shared" si="37"/>
        <v>0</v>
      </c>
      <c r="AJ48" s="11">
        <f t="shared" si="37"/>
        <v>0</v>
      </c>
      <c r="AK48" s="11"/>
      <c r="AL48" s="11">
        <f t="shared" si="37"/>
        <v>0</v>
      </c>
      <c r="AM48" s="11">
        <f t="shared" si="37"/>
        <v>0</v>
      </c>
      <c r="AN48" s="11">
        <f t="shared" si="37"/>
        <v>0</v>
      </c>
      <c r="AP48" s="1"/>
      <c r="AQ48" s="1"/>
      <c r="AR48" s="1"/>
      <c r="AS48" s="1"/>
      <c r="AT48" s="1"/>
      <c r="AU48" s="1"/>
      <c r="AV48" s="14"/>
      <c r="AW48" s="15"/>
      <c r="AX48" s="8"/>
      <c r="AY48" s="8"/>
      <c r="AZ48" s="8"/>
      <c r="BA48" s="8"/>
      <c r="BB48" s="8"/>
      <c r="BC48" s="14"/>
      <c r="BD48" s="14"/>
      <c r="BE48" s="14"/>
      <c r="BF48" s="14"/>
      <c r="BG48" s="14"/>
      <c r="BH48" s="14"/>
      <c r="BI48" s="14"/>
      <c r="BJ48" s="15"/>
      <c r="BL48" s="7"/>
    </row>
    <row r="49" spans="3:65" x14ac:dyDescent="0.3">
      <c r="C49" s="51" t="s">
        <v>30</v>
      </c>
      <c r="D49" s="52"/>
      <c r="E49" s="52"/>
      <c r="F49" s="52"/>
      <c r="G49" s="52"/>
      <c r="H49" s="52"/>
      <c r="I49" s="53">
        <f>SUM(I43:I48)</f>
        <v>0</v>
      </c>
      <c r="J49" s="53">
        <f>SUM(J43:J48)</f>
        <v>0</v>
      </c>
      <c r="K49" s="54">
        <f>SUM(K43:K48)</f>
        <v>0</v>
      </c>
      <c r="M49" s="49">
        <f t="shared" ref="M49:AN49" si="38">SUM(M43:M48)</f>
        <v>0</v>
      </c>
      <c r="N49" s="49"/>
      <c r="O49" s="49">
        <f t="shared" si="38"/>
        <v>0</v>
      </c>
      <c r="P49" s="49">
        <f t="shared" si="38"/>
        <v>0</v>
      </c>
      <c r="Q49" s="49">
        <f>SUM(Q43:Q48)</f>
        <v>0</v>
      </c>
      <c r="R49" s="49"/>
      <c r="S49" s="49">
        <f>SUM(S43:S48)</f>
        <v>0</v>
      </c>
      <c r="T49" s="49">
        <f>SUM(T43:T48)</f>
        <v>0</v>
      </c>
      <c r="U49" s="49">
        <f t="shared" ref="U49:AI49" si="39">SUM(U43:U48)</f>
        <v>0</v>
      </c>
      <c r="V49" s="49"/>
      <c r="W49" s="49">
        <f t="shared" si="39"/>
        <v>0</v>
      </c>
      <c r="X49" s="49">
        <f>SUM(X43:X48)</f>
        <v>0</v>
      </c>
      <c r="Y49" s="49"/>
      <c r="Z49" s="49">
        <f>SUM(Z43:Z48)</f>
        <v>0</v>
      </c>
      <c r="AA49" s="49">
        <f>SUM(AA43:AA48)</f>
        <v>0</v>
      </c>
      <c r="AB49" s="49"/>
      <c r="AC49" s="49">
        <f>SUM(AC43:AC48)</f>
        <v>0</v>
      </c>
      <c r="AD49" s="49">
        <f>SUM(AD43:AD48)</f>
        <v>0</v>
      </c>
      <c r="AE49" s="49"/>
      <c r="AF49" s="49">
        <f>SUM(AF43:AF48)</f>
        <v>0</v>
      </c>
      <c r="AG49" s="49">
        <f t="shared" si="39"/>
        <v>0</v>
      </c>
      <c r="AH49" s="49"/>
      <c r="AI49" s="49">
        <f t="shared" si="39"/>
        <v>0</v>
      </c>
      <c r="AJ49" s="49">
        <f t="shared" si="38"/>
        <v>0</v>
      </c>
      <c r="AK49" s="49"/>
      <c r="AL49" s="49">
        <f>SUM(AL43:AL48)</f>
        <v>0</v>
      </c>
      <c r="AM49" s="49">
        <f t="shared" si="38"/>
        <v>0</v>
      </c>
      <c r="AN49" s="50">
        <f t="shared" si="38"/>
        <v>0</v>
      </c>
      <c r="AP49" s="1"/>
      <c r="AQ49" s="1"/>
      <c r="AR49" s="1"/>
      <c r="AS49" s="1"/>
      <c r="AT49" s="1"/>
      <c r="AU49" s="1"/>
      <c r="AV49" s="14"/>
      <c r="AW49" s="15"/>
      <c r="AX49" s="8"/>
      <c r="AY49" s="8"/>
      <c r="AZ49" s="8"/>
      <c r="BA49" s="8"/>
      <c r="BB49" s="8"/>
      <c r="BC49" s="14"/>
      <c r="BD49" s="14"/>
      <c r="BE49" s="14"/>
      <c r="BF49" s="14"/>
      <c r="BG49" s="14"/>
      <c r="BH49" s="14"/>
      <c r="BI49" s="14"/>
      <c r="BJ49" s="15"/>
      <c r="BL49" s="7"/>
    </row>
    <row r="50" spans="3:65" x14ac:dyDescent="0.3">
      <c r="C50" s="39"/>
      <c r="D50" s="1"/>
      <c r="E50" s="1"/>
      <c r="F50" s="1"/>
      <c r="G50" s="1"/>
      <c r="H50" s="1"/>
      <c r="I50" s="1"/>
      <c r="J50" s="1"/>
      <c r="K50" s="14"/>
      <c r="L50" s="15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3"/>
      <c r="AQ50" s="1"/>
      <c r="AR50" s="1"/>
      <c r="AS50" s="1"/>
      <c r="AT50" s="1"/>
      <c r="AU50" s="1"/>
      <c r="AV50" s="1"/>
      <c r="AW50" s="14"/>
      <c r="AX50" s="15"/>
      <c r="AY50" s="8"/>
      <c r="AZ50" s="8"/>
      <c r="BA50" s="8"/>
      <c r="BB50" s="8"/>
      <c r="BC50" s="8"/>
      <c r="BD50" s="14"/>
      <c r="BE50" s="14"/>
      <c r="BF50" s="14"/>
      <c r="BG50" s="14"/>
      <c r="BH50" s="14"/>
      <c r="BI50" s="14"/>
      <c r="BJ50" s="14"/>
      <c r="BK50" s="15"/>
      <c r="BM50" s="7"/>
    </row>
    <row r="51" spans="3:65" x14ac:dyDescent="0.3">
      <c r="C51" s="92" t="s">
        <v>70</v>
      </c>
      <c r="D51" s="92"/>
      <c r="E51" s="92"/>
      <c r="F51" s="92"/>
    </row>
    <row r="52" spans="3:65" ht="6" customHeight="1" x14ac:dyDescent="0.3"/>
    <row r="53" spans="3:65" x14ac:dyDescent="0.3">
      <c r="C53" s="56" t="s">
        <v>65</v>
      </c>
    </row>
    <row r="54" spans="3:65" x14ac:dyDescent="0.3">
      <c r="C54" s="57" t="s">
        <v>63</v>
      </c>
      <c r="D54" s="52" t="s">
        <v>64</v>
      </c>
      <c r="E54" s="52" t="s">
        <v>62</v>
      </c>
      <c r="F54" s="52" t="s">
        <v>116</v>
      </c>
    </row>
    <row r="55" spans="3:65" x14ac:dyDescent="0.3">
      <c r="C55" s="58" t="s">
        <v>150</v>
      </c>
      <c r="D55" s="10" t="str">
        <f>IFERROR(VLOOKUP($O$17,'Hourly Rates'!A5:F14,6,FALSE),"0")</f>
        <v>0</v>
      </c>
      <c r="E55" s="85"/>
      <c r="F55" s="10" t="str">
        <f>IFERROR((D55/E55),"0")</f>
        <v>0</v>
      </c>
    </row>
    <row r="56" spans="3:65" x14ac:dyDescent="0.3">
      <c r="C56" s="58" t="s">
        <v>156</v>
      </c>
      <c r="D56" s="10" t="str">
        <f>IFERROR(VLOOKUP($S$17,'Hourly Rates'!A5:F14,6,FALSE),"0")</f>
        <v>0</v>
      </c>
      <c r="E56" s="85"/>
      <c r="F56" s="10" t="str">
        <f t="shared" ref="F56:F62" si="40">IFERROR((D56/E56),"0")</f>
        <v>0</v>
      </c>
    </row>
    <row r="57" spans="3:65" x14ac:dyDescent="0.3">
      <c r="C57" s="58" t="s">
        <v>152</v>
      </c>
      <c r="D57" s="10" t="str">
        <f>IFERROR(VLOOKUP($V$17,'Hourly Rates'!$A$21:$F$41,6,FALSE),"0")</f>
        <v>0</v>
      </c>
      <c r="E57" s="85"/>
      <c r="F57" s="10" t="str">
        <f t="shared" si="40"/>
        <v>0</v>
      </c>
    </row>
    <row r="58" spans="3:65" x14ac:dyDescent="0.3">
      <c r="C58" s="58" t="s">
        <v>153</v>
      </c>
      <c r="D58" s="10" t="str">
        <f>IFERROR(VLOOKUP($Y$17,'Hourly Rates'!$A$21:$F$41,6,FALSE),"0")</f>
        <v>0</v>
      </c>
      <c r="E58" s="85"/>
      <c r="F58" s="10" t="str">
        <f t="shared" si="40"/>
        <v>0</v>
      </c>
    </row>
    <row r="59" spans="3:65" x14ac:dyDescent="0.3">
      <c r="C59" s="58" t="s">
        <v>153</v>
      </c>
      <c r="D59" s="10" t="str">
        <f>IFERROR(VLOOKUP($AB$17,'Hourly Rates'!$A$21:$F$41,6,FALSE),"0")</f>
        <v>0</v>
      </c>
      <c r="E59" s="85"/>
      <c r="F59" s="10" t="str">
        <f t="shared" si="40"/>
        <v>0</v>
      </c>
    </row>
    <row r="60" spans="3:65" x14ac:dyDescent="0.3">
      <c r="C60" s="58" t="s">
        <v>153</v>
      </c>
      <c r="D60" s="10" t="str">
        <f>IFERROR(VLOOKUP($AE$17,'Hourly Rates'!$A$21:$F$41,6,FALSE),"0")</f>
        <v>0</v>
      </c>
      <c r="E60" s="85"/>
      <c r="F60" s="10" t="str">
        <f t="shared" si="40"/>
        <v>0</v>
      </c>
    </row>
    <row r="61" spans="3:65" x14ac:dyDescent="0.3">
      <c r="C61" s="58" t="s">
        <v>109</v>
      </c>
      <c r="D61" s="10" t="str">
        <f>IFERROR(VLOOKUP($AH$17,'Hourly Rates'!$A$21:$F$41,6,FALSE),"0")</f>
        <v>0</v>
      </c>
      <c r="E61" s="85"/>
      <c r="F61" s="10" t="str">
        <f t="shared" si="40"/>
        <v>0</v>
      </c>
    </row>
    <row r="62" spans="3:65" x14ac:dyDescent="0.3">
      <c r="C62" s="58" t="s">
        <v>109</v>
      </c>
      <c r="D62" s="10" t="str">
        <f>IFERROR(VLOOKUP($AK$17,'Hourly Rates'!$A$21:$F$41,6,FALSE),"0")</f>
        <v>0</v>
      </c>
      <c r="E62" s="85"/>
      <c r="F62" s="10" t="str">
        <f t="shared" si="40"/>
        <v>0</v>
      </c>
    </row>
    <row r="64" spans="3:65" x14ac:dyDescent="0.3">
      <c r="C64" s="57" t="s">
        <v>66</v>
      </c>
      <c r="D64" s="10" t="str">
        <f>IFERROR(AM25/I25,"0")</f>
        <v>0</v>
      </c>
    </row>
    <row r="65" spans="3:6" x14ac:dyDescent="0.3">
      <c r="C65" s="57" t="s">
        <v>121</v>
      </c>
      <c r="D65" s="59">
        <f>D12-D64</f>
        <v>0</v>
      </c>
    </row>
    <row r="67" spans="3:6" x14ac:dyDescent="0.3">
      <c r="C67" s="92" t="s">
        <v>117</v>
      </c>
      <c r="D67" s="92"/>
      <c r="E67" s="92"/>
      <c r="F67" s="92"/>
    </row>
    <row r="69" spans="3:6" x14ac:dyDescent="0.3">
      <c r="C69" s="56" t="s">
        <v>65</v>
      </c>
    </row>
    <row r="70" spans="3:6" x14ac:dyDescent="0.3">
      <c r="C70" s="57" t="s">
        <v>63</v>
      </c>
      <c r="D70" s="52" t="s">
        <v>64</v>
      </c>
      <c r="E70" s="52" t="s">
        <v>62</v>
      </c>
      <c r="F70" s="52" t="s">
        <v>116</v>
      </c>
    </row>
    <row r="71" spans="3:6" x14ac:dyDescent="0.3">
      <c r="C71" s="58" t="s">
        <v>150</v>
      </c>
      <c r="D71" s="10" t="str">
        <f>IFERROR(VLOOKUP($O$29,'Hourly Rates'!A5:F14,6,FALSE),"0")</f>
        <v>0</v>
      </c>
      <c r="E71" s="85"/>
      <c r="F71" s="10" t="str">
        <f>IFERROR((D71/E71),"0")</f>
        <v>0</v>
      </c>
    </row>
    <row r="72" spans="3:6" x14ac:dyDescent="0.3">
      <c r="C72" s="58" t="s">
        <v>156</v>
      </c>
      <c r="D72" s="10" t="str">
        <f>IFERROR(VLOOKUP($S$29,'Hourly Rates'!A5:F14,6,FALSE),"0")</f>
        <v>0</v>
      </c>
      <c r="E72" s="85"/>
      <c r="F72" s="10" t="str">
        <f t="shared" ref="F72:F78" si="41">IFERROR((D72/E72),"0")</f>
        <v>0</v>
      </c>
    </row>
    <row r="73" spans="3:6" x14ac:dyDescent="0.3">
      <c r="C73" s="58" t="s">
        <v>152</v>
      </c>
      <c r="D73" s="10" t="str">
        <f>IFERROR(VLOOKUP($V$29,'Hourly Rates'!A21:F41,6,FALSE),"0")</f>
        <v>0</v>
      </c>
      <c r="E73" s="85"/>
      <c r="F73" s="10" t="str">
        <f t="shared" si="41"/>
        <v>0</v>
      </c>
    </row>
    <row r="74" spans="3:6" x14ac:dyDescent="0.3">
      <c r="C74" s="58" t="s">
        <v>153</v>
      </c>
      <c r="D74" s="10" t="str">
        <f>IFERROR(VLOOKUP($Y$29,'Hourly Rates'!A21:F41,6,FALSE),"0")</f>
        <v>0</v>
      </c>
      <c r="E74" s="85"/>
      <c r="F74" s="10" t="str">
        <f t="shared" si="41"/>
        <v>0</v>
      </c>
    </row>
    <row r="75" spans="3:6" x14ac:dyDescent="0.3">
      <c r="C75" s="58" t="s">
        <v>153</v>
      </c>
      <c r="D75" s="10" t="str">
        <f>IFERROR(VLOOKUP($AB$29,'Hourly Rates'!A21:F41,6,FALSE),"0")</f>
        <v>0</v>
      </c>
      <c r="E75" s="85"/>
      <c r="F75" s="10" t="str">
        <f t="shared" si="41"/>
        <v>0</v>
      </c>
    </row>
    <row r="76" spans="3:6" x14ac:dyDescent="0.3">
      <c r="C76" s="58" t="s">
        <v>153</v>
      </c>
      <c r="D76" s="10" t="str">
        <f>IFERROR(VLOOKUP($AE$29,'Hourly Rates'!A21:F141,6,FALSE),"0")</f>
        <v>0</v>
      </c>
      <c r="E76" s="85"/>
      <c r="F76" s="10" t="str">
        <f t="shared" si="41"/>
        <v>0</v>
      </c>
    </row>
    <row r="77" spans="3:6" x14ac:dyDescent="0.3">
      <c r="C77" s="58" t="s">
        <v>109</v>
      </c>
      <c r="D77" s="10" t="str">
        <f>IFERROR(VLOOKUP($AH$29,'Hourly Rates'!A21:F41,6,FALSE),"0")</f>
        <v>0</v>
      </c>
      <c r="E77" s="85"/>
      <c r="F77" s="10" t="str">
        <f t="shared" si="41"/>
        <v>0</v>
      </c>
    </row>
    <row r="78" spans="3:6" x14ac:dyDescent="0.3">
      <c r="C78" s="58" t="s">
        <v>109</v>
      </c>
      <c r="D78" s="10" t="str">
        <f>IFERROR(VLOOKUP($AK$29,'Hourly Rates'!A21:F41,6,FALSE),"0")</f>
        <v>0</v>
      </c>
      <c r="E78" s="85"/>
      <c r="F78" s="10" t="str">
        <f t="shared" si="41"/>
        <v>0</v>
      </c>
    </row>
    <row r="80" spans="3:6" x14ac:dyDescent="0.3">
      <c r="C80" s="57" t="s">
        <v>66</v>
      </c>
      <c r="D80" s="10" t="str">
        <f>IFERROR(AM37/I37,"0")</f>
        <v>0</v>
      </c>
    </row>
    <row r="81" spans="3:6" x14ac:dyDescent="0.3">
      <c r="C81" s="57" t="s">
        <v>120</v>
      </c>
      <c r="D81" s="59">
        <f>D14-D80</f>
        <v>0</v>
      </c>
    </row>
    <row r="83" spans="3:6" x14ac:dyDescent="0.3">
      <c r="C83" s="92" t="s">
        <v>118</v>
      </c>
      <c r="D83" s="92"/>
      <c r="E83" s="92"/>
      <c r="F83" s="92"/>
    </row>
    <row r="84" spans="3:6" x14ac:dyDescent="0.3">
      <c r="C84" s="61"/>
      <c r="D84" s="61"/>
      <c r="E84" s="61"/>
      <c r="F84" s="61"/>
    </row>
    <row r="85" spans="3:6" x14ac:dyDescent="0.3">
      <c r="C85" s="56" t="s">
        <v>65</v>
      </c>
    </row>
    <row r="86" spans="3:6" x14ac:dyDescent="0.3">
      <c r="C86" s="57" t="s">
        <v>63</v>
      </c>
      <c r="D86" s="52" t="s">
        <v>64</v>
      </c>
      <c r="E86" s="52" t="s">
        <v>62</v>
      </c>
      <c r="F86" s="52" t="s">
        <v>116</v>
      </c>
    </row>
    <row r="87" spans="3:6" x14ac:dyDescent="0.3">
      <c r="C87" s="58" t="s">
        <v>115</v>
      </c>
      <c r="D87" s="10" t="str">
        <f>IFERROR(Overheads!D21/'Weekly Occupancy v Cost'!I49,"0")</f>
        <v>0</v>
      </c>
      <c r="E87" s="85"/>
      <c r="F87" s="10" t="str">
        <f>IFERROR((D87/E87),"0")</f>
        <v>0</v>
      </c>
    </row>
    <row r="89" spans="3:6" x14ac:dyDescent="0.3">
      <c r="C89" s="57" t="s">
        <v>119</v>
      </c>
      <c r="D89" s="10" t="str">
        <f>F87</f>
        <v>0</v>
      </c>
    </row>
  </sheetData>
  <sheetProtection algorithmName="SHA-512" hashValue="mjL5GLxbVLHOd8VmUAiqkEudutl1k+cFHPWfDpv/hi0DeYcW/m17mEB5FzEclJS0Hw4cqtN3mAOEBWN7wKFBBA==" saltValue="I8rq285yCAT7r0CckMNl3Q==" spinCount="100000" sheet="1" objects="1" scenarios="1"/>
  <mergeCells count="7">
    <mergeCell ref="C67:F67"/>
    <mergeCell ref="C83:F83"/>
    <mergeCell ref="Q17:R17"/>
    <mergeCell ref="Q29:R29"/>
    <mergeCell ref="M17:N17"/>
    <mergeCell ref="M29:N29"/>
    <mergeCell ref="C51:F51"/>
  </mergeCells>
  <conditionalFormatting sqref="AN25:AN26 AO50 AN38:AN41">
    <cfRule type="cellIs" dxfId="7" priority="12" operator="lessThan">
      <formula>0</formula>
    </cfRule>
  </conditionalFormatting>
  <conditionalFormatting sqref="AN19:AN24">
    <cfRule type="cellIs" dxfId="6" priority="11" operator="lessThan">
      <formula>0</formula>
    </cfRule>
  </conditionalFormatting>
  <conditionalFormatting sqref="AN37">
    <cfRule type="cellIs" dxfId="5" priority="10" operator="lessThan">
      <formula>0</formula>
    </cfRule>
  </conditionalFormatting>
  <conditionalFormatting sqref="AN31:AN36">
    <cfRule type="cellIs" dxfId="4" priority="9" operator="lessThan">
      <formula>0</formula>
    </cfRule>
  </conditionalFormatting>
  <conditionalFormatting sqref="AN49">
    <cfRule type="cellIs" dxfId="3" priority="8" operator="lessThan">
      <formula>0</formula>
    </cfRule>
  </conditionalFormatting>
  <conditionalFormatting sqref="AN43:AN48">
    <cfRule type="cellIs" dxfId="2" priority="7" operator="lessThan">
      <formula>0</formula>
    </cfRule>
  </conditionalFormatting>
  <conditionalFormatting sqref="D65">
    <cfRule type="cellIs" dxfId="1" priority="4" operator="lessThan">
      <formula>0</formula>
    </cfRule>
  </conditionalFormatting>
  <conditionalFormatting sqref="D81">
    <cfRule type="cellIs" dxfId="0" priority="2" operator="lessThan">
      <formula>0</formula>
    </cfRule>
  </conditionalFormatting>
  <dataValidations count="2">
    <dataValidation type="list" allowBlank="1" showInputMessage="1" showErrorMessage="1" sqref="O17 O29 S17 S29" xr:uid="{00000000-0002-0000-0100-000000000000}">
      <formula1>teaching</formula1>
    </dataValidation>
    <dataValidation type="list" allowBlank="1" showInputMessage="1" showErrorMessage="1" sqref="V17 AH17 V29 AH29 AK17 AK29 Y17 AB17 AE17 Y29 AB29 AE29" xr:uid="{00000000-0002-0000-0100-000001000000}">
      <formula1>nonteaching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1"/>
  <sheetViews>
    <sheetView workbookViewId="0">
      <selection activeCell="D14" sqref="D14"/>
    </sheetView>
  </sheetViews>
  <sheetFormatPr defaultRowHeight="14.4" x14ac:dyDescent="0.3"/>
  <cols>
    <col min="2" max="2" width="18.5546875" bestFit="1" customWidth="1"/>
    <col min="3" max="3" width="10.5546875" bestFit="1" customWidth="1"/>
  </cols>
  <sheetData>
    <row r="1" spans="2:6" ht="15.6" x14ac:dyDescent="0.3">
      <c r="B1" t="s">
        <v>113</v>
      </c>
      <c r="C1" s="86">
        <v>52</v>
      </c>
      <c r="D1" s="63" t="s">
        <v>93</v>
      </c>
      <c r="F1" s="64" t="s">
        <v>130</v>
      </c>
    </row>
    <row r="3" spans="2:6" x14ac:dyDescent="0.3">
      <c r="B3" s="68" t="s">
        <v>110</v>
      </c>
      <c r="C3" s="68" t="s">
        <v>111</v>
      </c>
      <c r="D3" s="68" t="s">
        <v>112</v>
      </c>
    </row>
    <row r="4" spans="2:6" ht="15.6" x14ac:dyDescent="0.3">
      <c r="B4" s="65" t="s">
        <v>94</v>
      </c>
      <c r="C4" s="87">
        <v>10000</v>
      </c>
      <c r="D4" s="67">
        <f>C4/$C$1</f>
        <v>192.30769230769232</v>
      </c>
      <c r="E4" s="63" t="s">
        <v>93</v>
      </c>
    </row>
    <row r="5" spans="2:6" x14ac:dyDescent="0.3">
      <c r="B5" s="65" t="s">
        <v>95</v>
      </c>
      <c r="C5" s="87"/>
      <c r="D5" s="67">
        <f t="shared" ref="D5:D20" si="0">C5/$C$1</f>
        <v>0</v>
      </c>
    </row>
    <row r="6" spans="2:6" x14ac:dyDescent="0.3">
      <c r="B6" s="65" t="s">
        <v>96</v>
      </c>
      <c r="C6" s="87"/>
      <c r="D6" s="67">
        <f t="shared" si="0"/>
        <v>0</v>
      </c>
    </row>
    <row r="7" spans="2:6" x14ac:dyDescent="0.3">
      <c r="B7" s="65" t="s">
        <v>97</v>
      </c>
      <c r="C7" s="87"/>
      <c r="D7" s="67">
        <f t="shared" si="0"/>
        <v>0</v>
      </c>
    </row>
    <row r="8" spans="2:6" x14ac:dyDescent="0.3">
      <c r="B8" s="65" t="s">
        <v>98</v>
      </c>
      <c r="C8" s="87"/>
      <c r="D8" s="67">
        <f t="shared" si="0"/>
        <v>0</v>
      </c>
    </row>
    <row r="9" spans="2:6" x14ac:dyDescent="0.3">
      <c r="B9" s="65" t="s">
        <v>99</v>
      </c>
      <c r="C9" s="87"/>
      <c r="D9" s="67">
        <f t="shared" si="0"/>
        <v>0</v>
      </c>
    </row>
    <row r="10" spans="2:6" x14ac:dyDescent="0.3">
      <c r="B10" s="65" t="s">
        <v>100</v>
      </c>
      <c r="C10" s="87"/>
      <c r="D10" s="67">
        <f t="shared" si="0"/>
        <v>0</v>
      </c>
    </row>
    <row r="11" spans="2:6" x14ac:dyDescent="0.3">
      <c r="B11" s="65" t="s">
        <v>101</v>
      </c>
      <c r="C11" s="87"/>
      <c r="D11" s="67">
        <f t="shared" si="0"/>
        <v>0</v>
      </c>
    </row>
    <row r="12" spans="2:6" x14ac:dyDescent="0.3">
      <c r="B12" s="65" t="s">
        <v>102</v>
      </c>
      <c r="C12" s="87"/>
      <c r="D12" s="67">
        <f t="shared" si="0"/>
        <v>0</v>
      </c>
    </row>
    <row r="13" spans="2:6" x14ac:dyDescent="0.3">
      <c r="B13" s="65" t="s">
        <v>103</v>
      </c>
      <c r="C13" s="87"/>
      <c r="D13" s="67">
        <f t="shared" si="0"/>
        <v>0</v>
      </c>
    </row>
    <row r="14" spans="2:6" x14ac:dyDescent="0.3">
      <c r="B14" s="65" t="s">
        <v>104</v>
      </c>
      <c r="C14" s="87"/>
      <c r="D14" s="67">
        <f t="shared" si="0"/>
        <v>0</v>
      </c>
    </row>
    <row r="15" spans="2:6" x14ac:dyDescent="0.3">
      <c r="B15" s="65" t="s">
        <v>105</v>
      </c>
      <c r="C15" s="87"/>
      <c r="D15" s="67">
        <f t="shared" si="0"/>
        <v>0</v>
      </c>
    </row>
    <row r="16" spans="2:6" x14ac:dyDescent="0.3">
      <c r="B16" s="65" t="s">
        <v>106</v>
      </c>
      <c r="C16" s="87"/>
      <c r="D16" s="67">
        <f t="shared" si="0"/>
        <v>0</v>
      </c>
    </row>
    <row r="17" spans="2:4" x14ac:dyDescent="0.3">
      <c r="B17" s="65" t="s">
        <v>107</v>
      </c>
      <c r="C17" s="87"/>
      <c r="D17" s="67">
        <f t="shared" si="0"/>
        <v>0</v>
      </c>
    </row>
    <row r="18" spans="2:4" x14ac:dyDescent="0.3">
      <c r="B18" s="65" t="s">
        <v>108</v>
      </c>
      <c r="C18" s="87"/>
      <c r="D18" s="67">
        <f t="shared" si="0"/>
        <v>0</v>
      </c>
    </row>
    <row r="19" spans="2:4" x14ac:dyDescent="0.3">
      <c r="B19" s="65" t="s">
        <v>109</v>
      </c>
      <c r="C19" s="87"/>
      <c r="D19" s="67">
        <f t="shared" si="0"/>
        <v>0</v>
      </c>
    </row>
    <row r="20" spans="2:4" x14ac:dyDescent="0.3">
      <c r="B20" s="65" t="s">
        <v>109</v>
      </c>
      <c r="C20" s="87"/>
      <c r="D20" s="67">
        <f t="shared" si="0"/>
        <v>0</v>
      </c>
    </row>
    <row r="21" spans="2:4" x14ac:dyDescent="0.3">
      <c r="B21" s="43" t="s">
        <v>2</v>
      </c>
      <c r="C21" s="69">
        <f>SUM(C4:C20)</f>
        <v>10000</v>
      </c>
      <c r="D21" s="66">
        <f>SUM(D4:D20)</f>
        <v>192.30769230769232</v>
      </c>
    </row>
  </sheetData>
  <sheetProtection algorithmName="SHA-512" hashValue="X4DbKBepZ42CaXmt4vQSyCX5wNUFrVwREhBiq/nIs9rHjbpoSJYWXVE7G4DFgUQ3TE/QqRREZhsX0EatIhN64w==" saltValue="HLxSMzOb2oFlTdBoF3v94w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2"/>
  <sheetViews>
    <sheetView showGridLines="0" zoomScale="70" zoomScaleNormal="70" workbookViewId="0">
      <selection activeCell="D9" sqref="D9"/>
    </sheetView>
  </sheetViews>
  <sheetFormatPr defaultRowHeight="14.4" x14ac:dyDescent="0.3"/>
  <cols>
    <col min="1" max="1" width="25.6640625" bestFit="1" customWidth="1"/>
    <col min="2" max="2" width="13.88671875" bestFit="1" customWidth="1"/>
    <col min="3" max="3" width="11.6640625" bestFit="1" customWidth="1"/>
    <col min="4" max="4" width="18.6640625" bestFit="1" customWidth="1"/>
    <col min="5" max="5" width="14.88671875" bestFit="1" customWidth="1"/>
    <col min="6" max="6" width="23.44140625" bestFit="1" customWidth="1"/>
    <col min="7" max="7" width="11.33203125" customWidth="1"/>
    <col min="8" max="8" width="12" bestFit="1" customWidth="1"/>
  </cols>
  <sheetData>
    <row r="2" spans="1:8" x14ac:dyDescent="0.3">
      <c r="C2" s="62" t="s">
        <v>71</v>
      </c>
    </row>
    <row r="3" spans="1:8" x14ac:dyDescent="0.3">
      <c r="A3" s="80" t="s">
        <v>154</v>
      </c>
      <c r="C3" s="89">
        <v>0.27500000000000002</v>
      </c>
      <c r="D3" s="64" t="s">
        <v>93</v>
      </c>
    </row>
    <row r="4" spans="1:8" ht="43.2" x14ac:dyDescent="0.3">
      <c r="A4" s="5"/>
      <c r="B4" s="77" t="s">
        <v>122</v>
      </c>
      <c r="C4" s="78" t="s">
        <v>162</v>
      </c>
      <c r="D4" s="77" t="s">
        <v>123</v>
      </c>
      <c r="E4" s="77" t="s">
        <v>124</v>
      </c>
      <c r="F4" s="77" t="s">
        <v>126</v>
      </c>
      <c r="G4" s="77" t="s">
        <v>125</v>
      </c>
    </row>
    <row r="5" spans="1:8" ht="18" x14ac:dyDescent="0.35">
      <c r="A5" s="2" t="s">
        <v>72</v>
      </c>
      <c r="B5" s="88">
        <v>10.44</v>
      </c>
      <c r="C5" s="76">
        <f t="shared" ref="C5:C14" si="0">B5*$C$3</f>
        <v>2.871</v>
      </c>
      <c r="D5" s="76">
        <f>B5+C5</f>
        <v>13.311</v>
      </c>
      <c r="E5" s="90">
        <v>43.89</v>
      </c>
      <c r="F5" s="72">
        <f>IFERROR(G5*E5/38/E5,"0")</f>
        <v>15.374205</v>
      </c>
      <c r="G5" s="75">
        <f>D5*E5</f>
        <v>584.21978999999999</v>
      </c>
      <c r="H5" s="70" t="s">
        <v>93</v>
      </c>
    </row>
    <row r="6" spans="1:8" x14ac:dyDescent="0.3">
      <c r="A6" s="2" t="s">
        <v>73</v>
      </c>
      <c r="B6" s="88"/>
      <c r="C6" s="76">
        <f t="shared" si="0"/>
        <v>0</v>
      </c>
      <c r="D6" s="76">
        <f t="shared" ref="D6:D14" si="1">B6+C6</f>
        <v>0</v>
      </c>
      <c r="E6" s="90"/>
      <c r="F6" s="73" t="str">
        <f t="shared" ref="F6:F14" si="2">IFERROR(G6*E6/38/E6,"0")</f>
        <v>0</v>
      </c>
      <c r="G6" s="75">
        <f t="shared" ref="G6:G14" si="3">D6*E6</f>
        <v>0</v>
      </c>
      <c r="H6" s="64" t="s">
        <v>166</v>
      </c>
    </row>
    <row r="7" spans="1:8" x14ac:dyDescent="0.3">
      <c r="A7" s="2" t="s">
        <v>74</v>
      </c>
      <c r="B7" s="88"/>
      <c r="C7" s="76">
        <f t="shared" si="0"/>
        <v>0</v>
      </c>
      <c r="D7" s="76">
        <f t="shared" si="1"/>
        <v>0</v>
      </c>
      <c r="E7" s="90"/>
      <c r="F7" s="74" t="str">
        <f t="shared" si="2"/>
        <v>0</v>
      </c>
      <c r="G7" s="75">
        <f t="shared" si="3"/>
        <v>0</v>
      </c>
      <c r="H7" s="64" t="s">
        <v>163</v>
      </c>
    </row>
    <row r="8" spans="1:8" x14ac:dyDescent="0.3">
      <c r="A8" s="2" t="s">
        <v>75</v>
      </c>
      <c r="B8" s="88"/>
      <c r="C8" s="76">
        <f t="shared" si="0"/>
        <v>0</v>
      </c>
      <c r="D8" s="76">
        <f t="shared" si="1"/>
        <v>0</v>
      </c>
      <c r="E8" s="90"/>
      <c r="F8" s="74" t="str">
        <f t="shared" si="2"/>
        <v>0</v>
      </c>
      <c r="G8" s="75">
        <f t="shared" si="3"/>
        <v>0</v>
      </c>
      <c r="H8" s="64" t="s">
        <v>164</v>
      </c>
    </row>
    <row r="9" spans="1:8" x14ac:dyDescent="0.3">
      <c r="A9" s="2" t="s">
        <v>76</v>
      </c>
      <c r="B9" s="88"/>
      <c r="C9" s="76">
        <f t="shared" si="0"/>
        <v>0</v>
      </c>
      <c r="D9" s="76">
        <f t="shared" si="1"/>
        <v>0</v>
      </c>
      <c r="E9" s="90"/>
      <c r="F9" s="74" t="str">
        <f t="shared" si="2"/>
        <v>0</v>
      </c>
      <c r="G9" s="75">
        <f t="shared" si="3"/>
        <v>0</v>
      </c>
    </row>
    <row r="10" spans="1:8" x14ac:dyDescent="0.3">
      <c r="A10" s="2" t="s">
        <v>77</v>
      </c>
      <c r="B10" s="88"/>
      <c r="C10" s="76">
        <f t="shared" si="0"/>
        <v>0</v>
      </c>
      <c r="D10" s="76">
        <f t="shared" si="1"/>
        <v>0</v>
      </c>
      <c r="E10" s="90"/>
      <c r="F10" s="74" t="str">
        <f t="shared" si="2"/>
        <v>0</v>
      </c>
      <c r="G10" s="75">
        <f t="shared" si="3"/>
        <v>0</v>
      </c>
    </row>
    <row r="11" spans="1:8" x14ac:dyDescent="0.3">
      <c r="A11" s="2" t="s">
        <v>78</v>
      </c>
      <c r="B11" s="88"/>
      <c r="C11" s="76">
        <f t="shared" si="0"/>
        <v>0</v>
      </c>
      <c r="D11" s="76">
        <f t="shared" si="1"/>
        <v>0</v>
      </c>
      <c r="E11" s="90"/>
      <c r="F11" s="74" t="str">
        <f t="shared" si="2"/>
        <v>0</v>
      </c>
      <c r="G11" s="75">
        <f t="shared" si="3"/>
        <v>0</v>
      </c>
    </row>
    <row r="12" spans="1:8" x14ac:dyDescent="0.3">
      <c r="A12" s="2" t="s">
        <v>79</v>
      </c>
      <c r="B12" s="88"/>
      <c r="C12" s="76">
        <f t="shared" si="0"/>
        <v>0</v>
      </c>
      <c r="D12" s="76">
        <f t="shared" si="1"/>
        <v>0</v>
      </c>
      <c r="E12" s="90"/>
      <c r="F12" s="74" t="str">
        <f t="shared" si="2"/>
        <v>0</v>
      </c>
      <c r="G12" s="75">
        <f t="shared" si="3"/>
        <v>0</v>
      </c>
    </row>
    <row r="13" spans="1:8" x14ac:dyDescent="0.3">
      <c r="A13" s="2" t="s">
        <v>80</v>
      </c>
      <c r="B13" s="88"/>
      <c r="C13" s="76">
        <f t="shared" si="0"/>
        <v>0</v>
      </c>
      <c r="D13" s="76">
        <f t="shared" si="1"/>
        <v>0</v>
      </c>
      <c r="E13" s="90"/>
      <c r="F13" s="74" t="str">
        <f t="shared" si="2"/>
        <v>0</v>
      </c>
      <c r="G13" s="75">
        <f t="shared" si="3"/>
        <v>0</v>
      </c>
    </row>
    <row r="14" spans="1:8" x14ac:dyDescent="0.3">
      <c r="A14" s="2" t="s">
        <v>81</v>
      </c>
      <c r="B14" s="88"/>
      <c r="C14" s="76">
        <f t="shared" si="0"/>
        <v>0</v>
      </c>
      <c r="D14" s="76">
        <f t="shared" si="1"/>
        <v>0</v>
      </c>
      <c r="E14" s="90"/>
      <c r="F14" s="74" t="str">
        <f t="shared" si="2"/>
        <v>0</v>
      </c>
      <c r="G14" s="75">
        <f t="shared" si="3"/>
        <v>0</v>
      </c>
    </row>
    <row r="15" spans="1:8" x14ac:dyDescent="0.3">
      <c r="F15" s="8"/>
    </row>
    <row r="18" spans="1:8" x14ac:dyDescent="0.3">
      <c r="C18" t="s">
        <v>71</v>
      </c>
    </row>
    <row r="19" spans="1:8" ht="28.8" x14ac:dyDescent="0.3">
      <c r="A19" s="79" t="s">
        <v>155</v>
      </c>
      <c r="C19" s="89">
        <v>0.253</v>
      </c>
      <c r="D19" s="64" t="s">
        <v>93</v>
      </c>
      <c r="E19" s="64"/>
    </row>
    <row r="20" spans="1:8" ht="65.25" customHeight="1" x14ac:dyDescent="0.3">
      <c r="A20" s="5"/>
      <c r="B20" s="77" t="s">
        <v>122</v>
      </c>
      <c r="C20" s="78" t="s">
        <v>3</v>
      </c>
      <c r="D20" s="77" t="s">
        <v>123</v>
      </c>
      <c r="E20" s="78" t="s">
        <v>124</v>
      </c>
      <c r="F20" s="77" t="s">
        <v>126</v>
      </c>
      <c r="G20" s="77" t="s">
        <v>125</v>
      </c>
    </row>
    <row r="21" spans="1:8" ht="18" x14ac:dyDescent="0.35">
      <c r="A21" s="2" t="s">
        <v>72</v>
      </c>
      <c r="B21" s="91">
        <v>8.4499999999999993</v>
      </c>
      <c r="C21" s="75">
        <f>B21*$C$19</f>
        <v>2.1378499999999998</v>
      </c>
      <c r="D21" s="75">
        <f>B21+C21</f>
        <v>10.58785</v>
      </c>
      <c r="E21" s="90">
        <v>43.89</v>
      </c>
      <c r="F21" s="72">
        <f>IFERROR(G21*E21/38/E21,"0")</f>
        <v>12.228966750000001</v>
      </c>
      <c r="G21" s="75">
        <f>D21*E21</f>
        <v>464.7007365</v>
      </c>
      <c r="H21" s="70" t="s">
        <v>93</v>
      </c>
    </row>
    <row r="22" spans="1:8" x14ac:dyDescent="0.3">
      <c r="A22" s="2" t="s">
        <v>73</v>
      </c>
      <c r="B22" s="91"/>
      <c r="C22" s="75">
        <f t="shared" ref="C22:C41" si="4">B22*$C$19</f>
        <v>0</v>
      </c>
      <c r="D22" s="75">
        <f t="shared" ref="D22:D41" si="5">B22+C22</f>
        <v>0</v>
      </c>
      <c r="E22" s="90"/>
      <c r="F22" s="73" t="str">
        <f>IFERROR(G22*E22/38/E22,"0")</f>
        <v>0</v>
      </c>
      <c r="G22" s="75">
        <f t="shared" ref="G22:G41" si="6">D22*E22</f>
        <v>0</v>
      </c>
      <c r="H22" s="64" t="s">
        <v>127</v>
      </c>
    </row>
    <row r="23" spans="1:8" x14ac:dyDescent="0.3">
      <c r="A23" s="2" t="s">
        <v>74</v>
      </c>
      <c r="B23" s="91"/>
      <c r="C23" s="75">
        <f t="shared" si="4"/>
        <v>0</v>
      </c>
      <c r="D23" s="75">
        <f t="shared" si="5"/>
        <v>0</v>
      </c>
      <c r="E23" s="90"/>
      <c r="F23" s="73" t="str">
        <f t="shared" ref="F23:F41" si="7">IFERROR(G23*E23/38/E23,"0")</f>
        <v>0</v>
      </c>
      <c r="G23" s="75">
        <f t="shared" si="6"/>
        <v>0</v>
      </c>
      <c r="H23" s="64" t="s">
        <v>128</v>
      </c>
    </row>
    <row r="24" spans="1:8" x14ac:dyDescent="0.3">
      <c r="A24" s="2" t="s">
        <v>75</v>
      </c>
      <c r="B24" s="91"/>
      <c r="C24" s="75">
        <f t="shared" si="4"/>
        <v>0</v>
      </c>
      <c r="D24" s="75">
        <f t="shared" si="5"/>
        <v>0</v>
      </c>
      <c r="E24" s="90"/>
      <c r="F24" s="73" t="str">
        <f t="shared" si="7"/>
        <v>0</v>
      </c>
      <c r="G24" s="75">
        <f t="shared" si="6"/>
        <v>0</v>
      </c>
      <c r="H24" s="64" t="s">
        <v>129</v>
      </c>
    </row>
    <row r="25" spans="1:8" x14ac:dyDescent="0.3">
      <c r="A25" s="2" t="s">
        <v>76</v>
      </c>
      <c r="B25" s="91"/>
      <c r="C25" s="75">
        <f t="shared" si="4"/>
        <v>0</v>
      </c>
      <c r="D25" s="75">
        <f t="shared" si="5"/>
        <v>0</v>
      </c>
      <c r="E25" s="90"/>
      <c r="F25" s="73" t="str">
        <f t="shared" si="7"/>
        <v>0</v>
      </c>
      <c r="G25" s="75">
        <f t="shared" si="6"/>
        <v>0</v>
      </c>
    </row>
    <row r="26" spans="1:8" x14ac:dyDescent="0.3">
      <c r="A26" s="2" t="s">
        <v>77</v>
      </c>
      <c r="B26" s="91"/>
      <c r="C26" s="75">
        <f t="shared" si="4"/>
        <v>0</v>
      </c>
      <c r="D26" s="75">
        <f t="shared" si="5"/>
        <v>0</v>
      </c>
      <c r="E26" s="90"/>
      <c r="F26" s="73" t="str">
        <f t="shared" si="7"/>
        <v>0</v>
      </c>
      <c r="G26" s="75">
        <f t="shared" si="6"/>
        <v>0</v>
      </c>
    </row>
    <row r="27" spans="1:8" x14ac:dyDescent="0.3">
      <c r="A27" s="2" t="s">
        <v>78</v>
      </c>
      <c r="B27" s="91"/>
      <c r="C27" s="75">
        <f t="shared" si="4"/>
        <v>0</v>
      </c>
      <c r="D27" s="75">
        <f t="shared" si="5"/>
        <v>0</v>
      </c>
      <c r="E27" s="90"/>
      <c r="F27" s="73" t="str">
        <f t="shared" si="7"/>
        <v>0</v>
      </c>
      <c r="G27" s="75">
        <f t="shared" si="6"/>
        <v>0</v>
      </c>
    </row>
    <row r="28" spans="1:8" x14ac:dyDescent="0.3">
      <c r="A28" s="2" t="s">
        <v>79</v>
      </c>
      <c r="B28" s="91"/>
      <c r="C28" s="75">
        <f t="shared" si="4"/>
        <v>0</v>
      </c>
      <c r="D28" s="75">
        <f t="shared" si="5"/>
        <v>0</v>
      </c>
      <c r="E28" s="90"/>
      <c r="F28" s="73" t="str">
        <f t="shared" si="7"/>
        <v>0</v>
      </c>
      <c r="G28" s="75">
        <f t="shared" si="6"/>
        <v>0</v>
      </c>
    </row>
    <row r="29" spans="1:8" x14ac:dyDescent="0.3">
      <c r="A29" s="2" t="s">
        <v>80</v>
      </c>
      <c r="B29" s="91"/>
      <c r="C29" s="75">
        <f t="shared" si="4"/>
        <v>0</v>
      </c>
      <c r="D29" s="75">
        <f t="shared" si="5"/>
        <v>0</v>
      </c>
      <c r="E29" s="90"/>
      <c r="F29" s="73" t="str">
        <f t="shared" si="7"/>
        <v>0</v>
      </c>
      <c r="G29" s="75">
        <f t="shared" si="6"/>
        <v>0</v>
      </c>
    </row>
    <row r="30" spans="1:8" x14ac:dyDescent="0.3">
      <c r="A30" s="2" t="s">
        <v>81</v>
      </c>
      <c r="B30" s="91"/>
      <c r="C30" s="75">
        <f t="shared" si="4"/>
        <v>0</v>
      </c>
      <c r="D30" s="75">
        <f t="shared" si="5"/>
        <v>0</v>
      </c>
      <c r="E30" s="90"/>
      <c r="F30" s="73" t="str">
        <f t="shared" si="7"/>
        <v>0</v>
      </c>
      <c r="G30" s="75">
        <f t="shared" si="6"/>
        <v>0</v>
      </c>
    </row>
    <row r="31" spans="1:8" x14ac:dyDescent="0.3">
      <c r="A31" s="2" t="s">
        <v>82</v>
      </c>
      <c r="B31" s="91"/>
      <c r="C31" s="75">
        <f t="shared" si="4"/>
        <v>0</v>
      </c>
      <c r="D31" s="75">
        <f t="shared" si="5"/>
        <v>0</v>
      </c>
      <c r="E31" s="90"/>
      <c r="F31" s="73" t="str">
        <f t="shared" si="7"/>
        <v>0</v>
      </c>
      <c r="G31" s="75">
        <f t="shared" si="6"/>
        <v>0</v>
      </c>
    </row>
    <row r="32" spans="1:8" x14ac:dyDescent="0.3">
      <c r="A32" s="2" t="s">
        <v>83</v>
      </c>
      <c r="B32" s="91"/>
      <c r="C32" s="75">
        <f t="shared" si="4"/>
        <v>0</v>
      </c>
      <c r="D32" s="75">
        <f t="shared" si="5"/>
        <v>0</v>
      </c>
      <c r="E32" s="90"/>
      <c r="F32" s="73" t="str">
        <f t="shared" si="7"/>
        <v>0</v>
      </c>
      <c r="G32" s="75">
        <f t="shared" si="6"/>
        <v>0</v>
      </c>
    </row>
    <row r="33" spans="1:7" x14ac:dyDescent="0.3">
      <c r="A33" s="2" t="s">
        <v>84</v>
      </c>
      <c r="B33" s="91"/>
      <c r="C33" s="75">
        <f t="shared" si="4"/>
        <v>0</v>
      </c>
      <c r="D33" s="75">
        <f t="shared" si="5"/>
        <v>0</v>
      </c>
      <c r="E33" s="90"/>
      <c r="F33" s="73" t="str">
        <f t="shared" si="7"/>
        <v>0</v>
      </c>
      <c r="G33" s="75">
        <f t="shared" si="6"/>
        <v>0</v>
      </c>
    </row>
    <row r="34" spans="1:7" x14ac:dyDescent="0.3">
      <c r="A34" s="2" t="s">
        <v>85</v>
      </c>
      <c r="B34" s="91"/>
      <c r="C34" s="75">
        <f t="shared" si="4"/>
        <v>0</v>
      </c>
      <c r="D34" s="75">
        <f t="shared" si="5"/>
        <v>0</v>
      </c>
      <c r="E34" s="90"/>
      <c r="F34" s="73" t="str">
        <f t="shared" si="7"/>
        <v>0</v>
      </c>
      <c r="G34" s="75">
        <f t="shared" si="6"/>
        <v>0</v>
      </c>
    </row>
    <row r="35" spans="1:7" x14ac:dyDescent="0.3">
      <c r="A35" s="2" t="s">
        <v>86</v>
      </c>
      <c r="B35" s="91"/>
      <c r="C35" s="75">
        <f t="shared" si="4"/>
        <v>0</v>
      </c>
      <c r="D35" s="75">
        <f t="shared" si="5"/>
        <v>0</v>
      </c>
      <c r="E35" s="90"/>
      <c r="F35" s="73" t="str">
        <f t="shared" si="7"/>
        <v>0</v>
      </c>
      <c r="G35" s="75">
        <f t="shared" si="6"/>
        <v>0</v>
      </c>
    </row>
    <row r="36" spans="1:7" x14ac:dyDescent="0.3">
      <c r="A36" s="2" t="s">
        <v>87</v>
      </c>
      <c r="B36" s="91"/>
      <c r="C36" s="75">
        <f t="shared" si="4"/>
        <v>0</v>
      </c>
      <c r="D36" s="75">
        <f t="shared" si="5"/>
        <v>0</v>
      </c>
      <c r="E36" s="90"/>
      <c r="F36" s="73" t="str">
        <f t="shared" si="7"/>
        <v>0</v>
      </c>
      <c r="G36" s="75">
        <f t="shared" si="6"/>
        <v>0</v>
      </c>
    </row>
    <row r="37" spans="1:7" x14ac:dyDescent="0.3">
      <c r="A37" s="2" t="s">
        <v>88</v>
      </c>
      <c r="B37" s="91"/>
      <c r="C37" s="75">
        <f t="shared" si="4"/>
        <v>0</v>
      </c>
      <c r="D37" s="75">
        <f t="shared" si="5"/>
        <v>0</v>
      </c>
      <c r="E37" s="90"/>
      <c r="F37" s="73" t="str">
        <f t="shared" si="7"/>
        <v>0</v>
      </c>
      <c r="G37" s="75">
        <f t="shared" si="6"/>
        <v>0</v>
      </c>
    </row>
    <row r="38" spans="1:7" x14ac:dyDescent="0.3">
      <c r="A38" s="2" t="s">
        <v>89</v>
      </c>
      <c r="B38" s="91"/>
      <c r="C38" s="75">
        <f t="shared" si="4"/>
        <v>0</v>
      </c>
      <c r="D38" s="75">
        <f t="shared" si="5"/>
        <v>0</v>
      </c>
      <c r="E38" s="90"/>
      <c r="F38" s="73" t="str">
        <f t="shared" si="7"/>
        <v>0</v>
      </c>
      <c r="G38" s="75">
        <f t="shared" si="6"/>
        <v>0</v>
      </c>
    </row>
    <row r="39" spans="1:7" x14ac:dyDescent="0.3">
      <c r="A39" s="2" t="s">
        <v>90</v>
      </c>
      <c r="B39" s="91"/>
      <c r="C39" s="75">
        <f t="shared" si="4"/>
        <v>0</v>
      </c>
      <c r="D39" s="75">
        <f t="shared" si="5"/>
        <v>0</v>
      </c>
      <c r="E39" s="90"/>
      <c r="F39" s="73" t="str">
        <f t="shared" si="7"/>
        <v>0</v>
      </c>
      <c r="G39" s="75">
        <f t="shared" si="6"/>
        <v>0</v>
      </c>
    </row>
    <row r="40" spans="1:7" x14ac:dyDescent="0.3">
      <c r="A40" s="2" t="s">
        <v>91</v>
      </c>
      <c r="B40" s="91"/>
      <c r="C40" s="75">
        <f t="shared" si="4"/>
        <v>0</v>
      </c>
      <c r="D40" s="75">
        <f t="shared" si="5"/>
        <v>0</v>
      </c>
      <c r="E40" s="90"/>
      <c r="F40" s="73" t="str">
        <f t="shared" si="7"/>
        <v>0</v>
      </c>
      <c r="G40" s="75">
        <f t="shared" si="6"/>
        <v>0</v>
      </c>
    </row>
    <row r="41" spans="1:7" x14ac:dyDescent="0.3">
      <c r="A41" s="2" t="s">
        <v>92</v>
      </c>
      <c r="B41" s="91"/>
      <c r="C41" s="75">
        <f t="shared" si="4"/>
        <v>0</v>
      </c>
      <c r="D41" s="75">
        <f t="shared" si="5"/>
        <v>0</v>
      </c>
      <c r="E41" s="90"/>
      <c r="F41" s="73" t="str">
        <f t="shared" si="7"/>
        <v>0</v>
      </c>
      <c r="G41" s="75">
        <f t="shared" si="6"/>
        <v>0</v>
      </c>
    </row>
    <row r="42" spans="1:7" x14ac:dyDescent="0.3">
      <c r="F42" s="8"/>
    </row>
  </sheetData>
  <sheetProtection algorithmName="SHA-512" hashValue="92pMNYf3SLa1FMpOYFowFO+ieILMnc/ECilb4YviwjT2iBBAmqljRXbe/xy/fmbpYhiR6SCTnUvlXm+/N/weZg==" saltValue="IytOtbQIbPPJAFCZlkeIJQ==" spinCount="100000" sheet="1" objects="1" scenarios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Weekly Occupancy v Cost</vt:lpstr>
      <vt:lpstr>Overheads</vt:lpstr>
      <vt:lpstr>Hourly Rates</vt:lpstr>
      <vt:lpstr>nonteaching</vt:lpstr>
      <vt:lpstr>Instructions!Print_Area</vt:lpstr>
      <vt:lpstr>'Weekly Occupancy v Cost'!Print_Area</vt:lpstr>
      <vt:lpstr>teaching</vt:lpstr>
    </vt:vector>
  </TitlesOfParts>
  <Company>BT Lancashire Services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Dewhurst, Kate</dc:creator>
  <cp:lastModifiedBy>Kinsey, Rachel</cp:lastModifiedBy>
  <cp:lastPrinted>2017-06-14T14:44:15Z</cp:lastPrinted>
  <dcterms:created xsi:type="dcterms:W3CDTF">2017-04-05T11:58:01Z</dcterms:created>
  <dcterms:modified xsi:type="dcterms:W3CDTF">2022-09-21T13:13:58Z</dcterms:modified>
</cp:coreProperties>
</file>